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3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embeddings/oleObject1.bin" ContentType="application/vnd.openxmlformats-officedocument.oleObject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D:\Backup 07-2017\Meus DOC\Documents\DOCUMENTOS\HARKDAN\Engenharia\São João da Aliança\ALTO PARAISO\PRACA DE EVENTOS\CAIXA\DOC Projeto\PendNOV18 Caixa PM Alto\pend19 Pç Ev APG\"/>
    </mc:Choice>
  </mc:AlternateContent>
  <bookViews>
    <workbookView xWindow="0" yWindow="0" windowWidth="20490" windowHeight="7755"/>
  </bookViews>
  <sheets>
    <sheet name="ORÇAurb" sheetId="3" r:id="rId1"/>
    <sheet name="OrçRESUMOurb" sheetId="4" r:id="rId2"/>
    <sheet name="CROurb" sheetId="5" r:id="rId3"/>
    <sheet name="Mem.de Calculo" sheetId="7" r:id="rId4"/>
    <sheet name="BDI" sheetId="8" r:id="rId5"/>
  </sheets>
  <definedNames>
    <definedName name="_xlnm.Print_Area" localSheetId="4">BDI!$A$1:$K$24</definedName>
    <definedName name="_xlnm.Print_Area" localSheetId="2">CROurb!$B$5:$O$42</definedName>
    <definedName name="_xlnm.Print_Area" localSheetId="3">'Mem.de Calculo'!$A$1:$H$50</definedName>
    <definedName name="_xlnm.Print_Area" localSheetId="0">ORÇAurb!$B$6:$M$92</definedName>
    <definedName name="_xlnm.Print_Area" localSheetId="1">OrçRESUMOurb!$B$1:$Y$76</definedName>
    <definedName name="_xlnm.Print_Titles" localSheetId="2">CROurb!$B:$G,CROurb!$5:$19</definedName>
    <definedName name="_xlnm.Print_Titles" localSheetId="0">ORÇAurb!$7:$22</definedName>
  </definedNames>
  <calcPr calcId="152511"/>
</workbook>
</file>

<file path=xl/calcChain.xml><?xml version="1.0" encoding="utf-8"?>
<calcChain xmlns="http://schemas.openxmlformats.org/spreadsheetml/2006/main">
  <c r="O80" i="3" l="1"/>
  <c r="O78" i="3"/>
  <c r="O72" i="3"/>
  <c r="O66" i="3"/>
  <c r="O67" i="3"/>
  <c r="O68" i="3"/>
  <c r="O69" i="3"/>
  <c r="O65" i="3"/>
  <c r="O60" i="3"/>
  <c r="O59" i="3"/>
  <c r="O58" i="3"/>
  <c r="O26" i="3"/>
  <c r="O25" i="3"/>
  <c r="K71" i="3" l="1"/>
  <c r="I25" i="5" l="1"/>
  <c r="K25" i="5" s="1"/>
  <c r="M25" i="5" s="1"/>
  <c r="O25" i="5" s="1"/>
  <c r="K70" i="3" l="1"/>
  <c r="K34" i="3" l="1"/>
  <c r="K63" i="3" l="1"/>
  <c r="K36" i="3" l="1"/>
  <c r="K35" i="3"/>
  <c r="K33" i="3"/>
  <c r="K28" i="3"/>
  <c r="K27" i="3"/>
  <c r="K24" i="3"/>
  <c r="K31" i="3" l="1"/>
  <c r="K45" i="3"/>
  <c r="V38" i="4" l="1"/>
  <c r="L28" i="3"/>
  <c r="L27" i="3"/>
  <c r="L24" i="3"/>
  <c r="L31" i="3" l="1"/>
  <c r="K42" i="3" l="1"/>
  <c r="K55" i="3" l="1"/>
  <c r="K53" i="3" l="1"/>
  <c r="K54" i="3"/>
  <c r="K56" i="3"/>
  <c r="K57" i="3"/>
  <c r="K61" i="3"/>
  <c r="K62" i="3"/>
  <c r="K64" i="3"/>
  <c r="K41" i="3"/>
  <c r="K43" i="3"/>
  <c r="K44" i="3"/>
  <c r="K46" i="3"/>
  <c r="K47" i="3"/>
  <c r="K48" i="3"/>
  <c r="K49" i="3"/>
  <c r="K72" i="3" l="1"/>
  <c r="E15" i="8"/>
  <c r="L70" i="3" l="1"/>
  <c r="L71" i="3"/>
  <c r="L63" i="3"/>
  <c r="L54" i="3"/>
  <c r="L57" i="3"/>
  <c r="L61" i="3"/>
  <c r="L62" i="3"/>
  <c r="L55" i="3"/>
  <c r="L64" i="3"/>
  <c r="L53" i="3"/>
  <c r="L56" i="3"/>
  <c r="L6" i="5"/>
  <c r="M6" i="5"/>
  <c r="I9" i="5"/>
  <c r="D12" i="5"/>
  <c r="H13" i="5"/>
  <c r="H14" i="5"/>
  <c r="H17" i="5"/>
  <c r="K39" i="3" l="1"/>
  <c r="L34" i="3" s="1"/>
  <c r="I24" i="5"/>
  <c r="K24" i="5" s="1"/>
  <c r="M24" i="5" s="1"/>
  <c r="O24" i="5" s="1"/>
  <c r="I26" i="5"/>
  <c r="K26" i="5" s="1"/>
  <c r="M26" i="5" s="1"/>
  <c r="O26" i="5" s="1"/>
  <c r="I27" i="5"/>
  <c r="K27" i="5" s="1"/>
  <c r="M27" i="5" s="1"/>
  <c r="O27" i="5" s="1"/>
  <c r="I28" i="5"/>
  <c r="K28" i="5" s="1"/>
  <c r="M28" i="5" s="1"/>
  <c r="O28" i="5" s="1"/>
  <c r="V74" i="4"/>
  <c r="L41" i="5" s="1"/>
  <c r="J74" i="4"/>
  <c r="G41" i="5" s="1"/>
  <c r="V73" i="4"/>
  <c r="L40" i="5" s="1"/>
  <c r="J73" i="4"/>
  <c r="G40" i="5" s="1"/>
  <c r="C72" i="4"/>
  <c r="C40" i="5" s="1"/>
  <c r="Y35" i="4"/>
  <c r="S7" i="4"/>
  <c r="V2" i="4"/>
  <c r="Q2" i="4"/>
  <c r="V39" i="4" l="1"/>
  <c r="E25" i="5" s="1"/>
  <c r="L33" i="3"/>
  <c r="L35" i="3"/>
  <c r="L36" i="3"/>
  <c r="K51" i="3"/>
  <c r="K76" i="3" l="1"/>
  <c r="L45" i="3"/>
  <c r="L42" i="3"/>
  <c r="V41" i="4"/>
  <c r="L43" i="3"/>
  <c r="L46" i="3"/>
  <c r="L48" i="3"/>
  <c r="L41" i="3"/>
  <c r="L44" i="3"/>
  <c r="L47" i="3"/>
  <c r="L49" i="3"/>
  <c r="V40" i="4"/>
  <c r="E26" i="5" s="1"/>
  <c r="M72" i="3" l="1"/>
  <c r="K78" i="3"/>
  <c r="M31" i="3"/>
  <c r="M39" i="3"/>
  <c r="M51" i="3"/>
  <c r="L51" i="3"/>
  <c r="M76" i="3" l="1"/>
  <c r="E27" i="5"/>
  <c r="L72" i="3" l="1"/>
  <c r="L39" i="3"/>
  <c r="V42" i="4"/>
  <c r="V69" i="4" s="1"/>
  <c r="E24" i="5"/>
  <c r="Y41" i="4" l="1"/>
  <c r="F27" i="5" s="1"/>
  <c r="Y39" i="4"/>
  <c r="F25" i="5" s="1"/>
  <c r="Y38" i="4"/>
  <c r="Y40" i="4"/>
  <c r="F26" i="5" s="1"/>
  <c r="E28" i="5"/>
  <c r="E36" i="5" s="1"/>
  <c r="Y42" i="4"/>
  <c r="F28" i="5" s="1"/>
  <c r="K80" i="3"/>
  <c r="Y69" i="4" l="1"/>
  <c r="F24" i="5"/>
  <c r="N36" i="5" l="1"/>
  <c r="L36" i="5"/>
  <c r="J36" i="5"/>
  <c r="H36" i="5"/>
  <c r="I36" i="5" s="1"/>
  <c r="F36" i="5"/>
  <c r="G36" i="5"/>
  <c r="K36" i="5" l="1"/>
  <c r="M36" i="5" s="1"/>
  <c r="O36" i="5" s="1"/>
  <c r="K22" i="5" l="1"/>
</calcChain>
</file>

<file path=xl/comments1.xml><?xml version="1.0" encoding="utf-8"?>
<comments xmlns="http://schemas.openxmlformats.org/spreadsheetml/2006/main">
  <authors>
    <author>Um usuário do Microsoft Office satisfeito</author>
    <author>CAIXA ECONOMICA FEDRAL</author>
    <author>Harkdan</author>
  </authors>
  <commentList>
    <comment ref="I8" authorId="0" shapeId="0">
      <text>
        <r>
          <rPr>
            <sz val="8"/>
            <color indexed="81"/>
            <rFont val="Tahoma"/>
            <family val="2"/>
          </rPr>
          <t>Célula desprotegida</t>
        </r>
      </text>
    </comment>
    <comment ref="K8" authorId="0" shapeId="0">
      <text>
        <r>
          <rPr>
            <sz val="8"/>
            <color indexed="81"/>
            <rFont val="Tahoma"/>
            <family val="2"/>
          </rPr>
          <t>Célula desprotegida</t>
        </r>
      </text>
    </comment>
    <comment ref="J11" authorId="1" shapeId="0">
      <text>
        <r>
          <rPr>
            <sz val="8"/>
            <color indexed="81"/>
            <rFont val="Tahoma"/>
            <family val="2"/>
          </rPr>
          <t xml:space="preserve">Identificar o tipo da edificação
</t>
        </r>
      </text>
    </comment>
    <comment ref="I33" authorId="2" shapeId="0">
      <text>
        <r>
          <rPr>
            <b/>
            <sz val="9"/>
            <color indexed="81"/>
            <rFont val="Segoe UI"/>
            <family val="2"/>
          </rPr>
          <t>Harkdan:</t>
        </r>
        <r>
          <rPr>
            <sz val="9"/>
            <color indexed="81"/>
            <rFont val="Segoe UI"/>
            <family val="2"/>
          </rPr>
          <t xml:space="preserve">
V=1378,25 m2 x 0,07 m</t>
        </r>
      </text>
    </comment>
    <comment ref="K78" authorId="1" shapeId="0">
      <text>
        <r>
          <rPr>
            <sz val="8"/>
            <color indexed="81"/>
            <rFont val="Tahoma"/>
            <family val="2"/>
          </rPr>
          <t xml:space="preserve">indique %
</t>
        </r>
      </text>
    </comment>
    <comment ref="B85" authorId="1" shapeId="0">
      <text>
        <r>
          <rPr>
            <sz val="8"/>
            <color indexed="81"/>
            <rFont val="Tahoma"/>
            <family val="2"/>
          </rPr>
          <t xml:space="preserve">Digite aqui
</t>
        </r>
      </text>
    </comment>
    <comment ref="F85" authorId="1" shapeId="0">
      <text>
        <r>
          <rPr>
            <sz val="8"/>
            <color indexed="81"/>
            <rFont val="Tahoma"/>
            <family val="2"/>
          </rPr>
          <t xml:space="preserve">Digite aqui
</t>
        </r>
      </text>
    </comment>
    <comment ref="K85" authorId="1" shapeId="0">
      <text>
        <r>
          <rPr>
            <sz val="8"/>
            <color indexed="81"/>
            <rFont val="Tahoma"/>
            <family val="2"/>
          </rPr>
          <t xml:space="preserve">Digite aqui
</t>
        </r>
      </text>
    </comment>
  </commentList>
</comments>
</file>

<file path=xl/comments2.xml><?xml version="1.0" encoding="utf-8"?>
<comments xmlns="http://schemas.openxmlformats.org/spreadsheetml/2006/main">
  <authors>
    <author>Um usuário do Microsoft Office satisfeito</author>
    <author>CAIXA ECONOMICA FEDRAL</author>
  </authors>
  <commentList>
    <comment ref="Q2" authorId="0" shapeId="0">
      <text>
        <r>
          <rPr>
            <sz val="8"/>
            <color indexed="81"/>
            <rFont val="Tahoma"/>
            <family val="2"/>
          </rPr>
          <t>Importado da Planilha ORÇAMENTO</t>
        </r>
      </text>
    </comment>
    <comment ref="V2" authorId="0" shapeId="0">
      <text>
        <r>
          <rPr>
            <sz val="8"/>
            <color indexed="81"/>
            <rFont val="Tahoma"/>
            <family val="2"/>
          </rPr>
          <t>Importado da Planilha ORÇAMENTO</t>
        </r>
      </text>
    </comment>
    <comment ref="S7" authorId="0" shapeId="0">
      <text>
        <r>
          <rPr>
            <sz val="8"/>
            <color indexed="81"/>
            <rFont val="Tahoma"/>
            <family val="2"/>
          </rPr>
          <t>Importado da Planilha ORÇAMENTO</t>
        </r>
      </text>
    </comment>
    <comment ref="D12" authorId="0" shapeId="0">
      <text>
        <r>
          <rPr>
            <sz val="8"/>
            <color indexed="81"/>
            <rFont val="Tahoma"/>
            <family val="2"/>
          </rPr>
          <t xml:space="preserve">Células Desprotegidas
</t>
        </r>
      </text>
    </comment>
    <comment ref="S12" authorId="0" shapeId="0">
      <text>
        <r>
          <rPr>
            <sz val="8"/>
            <color indexed="81"/>
            <rFont val="Tahoma"/>
            <family val="2"/>
          </rPr>
          <t xml:space="preserve">Células Desprotegidas
</t>
        </r>
      </text>
    </comment>
    <comment ref="W12" authorId="0" shapeId="0">
      <text>
        <r>
          <rPr>
            <sz val="8"/>
            <color indexed="81"/>
            <rFont val="Tahoma"/>
            <family val="2"/>
          </rPr>
          <t xml:space="preserve">Células Desprotegidas
</t>
        </r>
      </text>
    </comment>
    <comment ref="S15" authorId="0" shapeId="0">
      <text>
        <r>
          <rPr>
            <sz val="8"/>
            <color indexed="81"/>
            <rFont val="Tahoma"/>
            <family val="2"/>
          </rPr>
          <t xml:space="preserve">Células Desprotegidas
</t>
        </r>
      </text>
    </comment>
    <comment ref="W15" authorId="0" shapeId="0">
      <text>
        <r>
          <rPr>
            <sz val="8"/>
            <color indexed="81"/>
            <rFont val="Tahoma"/>
            <family val="2"/>
          </rPr>
          <t xml:space="preserve">Células Desprotegidas
</t>
        </r>
      </text>
    </comment>
    <comment ref="D18" authorId="1" shapeId="0">
      <text>
        <r>
          <rPr>
            <sz val="8"/>
            <color indexed="81"/>
            <rFont val="Tahoma"/>
            <family val="2"/>
          </rPr>
          <t xml:space="preserve">Importado da planilha ORÇAMENTO
</t>
        </r>
      </text>
    </comment>
    <comment ref="U21" authorId="0" shapeId="0">
      <text>
        <r>
          <rPr>
            <sz val="8"/>
            <color indexed="81"/>
            <rFont val="Tahoma"/>
            <family val="2"/>
          </rPr>
          <t xml:space="preserve">Células Desprotegidas
</t>
        </r>
      </text>
    </comment>
    <comment ref="B24" authorId="0" shapeId="0">
      <text>
        <r>
          <rPr>
            <sz val="8"/>
            <color indexed="81"/>
            <rFont val="Tahoma"/>
            <family val="2"/>
          </rPr>
          <t xml:space="preserve">Células Desprotegidas
</t>
        </r>
      </text>
    </comment>
    <comment ref="O24" authorId="0" shapeId="0">
      <text>
        <r>
          <rPr>
            <sz val="8"/>
            <color indexed="81"/>
            <rFont val="Tahoma"/>
            <family val="2"/>
          </rPr>
          <t xml:space="preserve">Células Desprotegidas
</t>
        </r>
      </text>
    </comment>
    <comment ref="U24" authorId="0" shapeId="0">
      <text>
        <r>
          <rPr>
            <sz val="8"/>
            <color indexed="81"/>
            <rFont val="Tahoma"/>
            <family val="2"/>
          </rPr>
          <t xml:space="preserve">Células Desprotegidas
</t>
        </r>
      </text>
    </comment>
    <comment ref="Y24" authorId="0" shapeId="0">
      <text>
        <r>
          <rPr>
            <sz val="8"/>
            <color indexed="81"/>
            <rFont val="Tahoma"/>
            <family val="2"/>
          </rPr>
          <t xml:space="preserve">Células Desprotegidas
</t>
        </r>
      </text>
    </comment>
    <comment ref="Y35" authorId="0" shapeId="0">
      <text>
        <r>
          <rPr>
            <sz val="8"/>
            <color indexed="81"/>
            <rFont val="Tahoma"/>
            <family val="2"/>
          </rPr>
          <t>importado da planilha ORÇAINFRA</t>
        </r>
      </text>
    </comment>
    <comment ref="C72" authorId="0" shapeId="0">
      <text>
        <r>
          <rPr>
            <sz val="8"/>
            <color indexed="81"/>
            <rFont val="Tahoma"/>
            <family val="2"/>
          </rPr>
          <t>importado da planilha ORÇAINFRA</t>
        </r>
      </text>
    </comment>
    <comment ref="J73" authorId="0" shapeId="0">
      <text>
        <r>
          <rPr>
            <sz val="8"/>
            <color indexed="81"/>
            <rFont val="Tahoma"/>
            <family val="2"/>
          </rPr>
          <t>importado da planilha ORÇAINFRA</t>
        </r>
      </text>
    </comment>
    <comment ref="V73" authorId="0" shapeId="0">
      <text>
        <r>
          <rPr>
            <sz val="8"/>
            <color indexed="81"/>
            <rFont val="Tahoma"/>
            <family val="2"/>
          </rPr>
          <t>importado da planilha ORÇAINFRA</t>
        </r>
      </text>
    </comment>
  </commentList>
</comments>
</file>

<file path=xl/comments3.xml><?xml version="1.0" encoding="utf-8"?>
<comments xmlns="http://schemas.openxmlformats.org/spreadsheetml/2006/main">
  <authors>
    <author>CAIXA ECONOMICA FEDRAL</author>
    <author>Um usuário do Microsoft Office satisfeito</author>
  </authors>
  <commentList>
    <comment ref="L6" authorId="0" shapeId="0">
      <text>
        <r>
          <rPr>
            <b/>
            <sz val="8"/>
            <color indexed="81"/>
            <rFont val="Tahoma"/>
            <family val="2"/>
          </rPr>
          <t xml:space="preserve">indicar nome do
Ponto de Venda, Agência ou Escritóio de Negócio
</t>
        </r>
      </text>
    </comment>
    <comment ref="M6" authorId="0" shapeId="0">
      <text>
        <r>
          <rPr>
            <sz val="8"/>
            <color indexed="81"/>
            <rFont val="Tahoma"/>
            <family val="2"/>
          </rPr>
          <t xml:space="preserve">indicar 
</t>
        </r>
      </text>
    </comment>
    <comment ref="I9" authorId="0" shapeId="0">
      <text>
        <r>
          <rPr>
            <sz val="8"/>
            <color indexed="81"/>
            <rFont val="Tahoma"/>
            <family val="2"/>
          </rPr>
          <t xml:space="preserve">INDICAR O TIPO DA EDIFICAÇÃO
</t>
        </r>
      </text>
    </comment>
    <comment ref="D12" authorId="1" shapeId="0">
      <text>
        <r>
          <rPr>
            <sz val="8"/>
            <color indexed="81"/>
            <rFont val="Tahoma"/>
            <family val="2"/>
          </rPr>
          <t>importado da planilha Espelho</t>
        </r>
      </text>
    </comment>
    <comment ref="H12" authorId="1" shapeId="0">
      <text>
        <r>
          <rPr>
            <sz val="8"/>
            <color indexed="81"/>
            <rFont val="Tahoma"/>
            <family val="2"/>
          </rPr>
          <t xml:space="preserve">INDICAR  nome da Modalidade
vide opções na planilha ESPELHO
</t>
        </r>
      </text>
    </comment>
    <comment ref="H13" authorId="0" shapeId="0">
      <text>
        <r>
          <rPr>
            <sz val="8"/>
            <color indexed="81"/>
            <rFont val="Tahoma"/>
            <family val="2"/>
          </rPr>
          <t>INDICAR</t>
        </r>
      </text>
    </comment>
    <comment ref="H14" authorId="1" shapeId="0">
      <text>
        <r>
          <rPr>
            <sz val="8"/>
            <color indexed="81"/>
            <rFont val="Tahoma"/>
            <family val="2"/>
          </rPr>
          <t>importado da planilha ORÇAMENTO</t>
        </r>
      </text>
    </comment>
    <comment ref="D16" authorId="0" shapeId="0">
      <text>
        <r>
          <rPr>
            <sz val="8"/>
            <color indexed="81"/>
            <rFont val="Tahoma"/>
            <family val="2"/>
          </rPr>
          <t xml:space="preserve">INDICAR NOME
</t>
        </r>
      </text>
    </comment>
    <comment ref="H16" authorId="0" shapeId="0">
      <text>
        <r>
          <rPr>
            <sz val="8"/>
            <color indexed="81"/>
            <rFont val="Tahoma"/>
            <family val="2"/>
          </rPr>
          <t>INDICAR CGC</t>
        </r>
      </text>
    </comment>
    <comment ref="H17" authorId="0" shapeId="0">
      <text>
        <r>
          <rPr>
            <sz val="8"/>
            <color indexed="81"/>
            <rFont val="Tahoma"/>
            <family val="2"/>
          </rPr>
          <t>INDICAR Nº</t>
        </r>
      </text>
    </comment>
    <comment ref="C40" authorId="1" shapeId="0">
      <text>
        <r>
          <rPr>
            <sz val="8"/>
            <color indexed="81"/>
            <rFont val="Tahoma"/>
            <family val="2"/>
          </rPr>
          <t>Entre com a Data</t>
        </r>
      </text>
    </comment>
  </commentList>
</comments>
</file>

<file path=xl/comments4.xml><?xml version="1.0" encoding="utf-8"?>
<comments xmlns="http://schemas.openxmlformats.org/spreadsheetml/2006/main">
  <authors>
    <author>CAIXA ECONOMICA FEDRAL</author>
  </authors>
  <commentList>
    <comment ref="B48" authorId="0" shapeId="0">
      <text>
        <r>
          <rPr>
            <sz val="8"/>
            <color indexed="81"/>
            <rFont val="Tahoma"/>
            <family val="2"/>
          </rPr>
          <t xml:space="preserve">Digite aqui
</t>
        </r>
      </text>
    </comment>
    <comment ref="D48" authorId="0" shapeId="0">
      <text>
        <r>
          <rPr>
            <sz val="8"/>
            <color indexed="81"/>
            <rFont val="Tahoma"/>
            <family val="2"/>
          </rPr>
          <t xml:space="preserve">Digite aqui
</t>
        </r>
      </text>
    </comment>
    <comment ref="F48" authorId="0" shapeId="0">
      <text>
        <r>
          <rPr>
            <sz val="8"/>
            <color indexed="81"/>
            <rFont val="Tahoma"/>
            <family val="2"/>
          </rPr>
          <t xml:space="preserve">Digite aqui
</t>
        </r>
      </text>
    </comment>
  </commentList>
</comments>
</file>

<file path=xl/sharedStrings.xml><?xml version="1.0" encoding="utf-8"?>
<sst xmlns="http://schemas.openxmlformats.org/spreadsheetml/2006/main" count="408" uniqueCount="255">
  <si>
    <t>Ponto de venda</t>
  </si>
  <si>
    <t>Processo número</t>
  </si>
  <si>
    <t>modalidade</t>
  </si>
  <si>
    <t>construção</t>
  </si>
  <si>
    <t>aquis. ter. const.</t>
  </si>
  <si>
    <t xml:space="preserve"> </t>
  </si>
  <si>
    <t>Data</t>
  </si>
  <si>
    <t>Após o término, as planilhas de Espelho do Orçamento e Cronograma, estarão parcialmente prontas</t>
  </si>
  <si>
    <t>SERVIÇO</t>
  </si>
  <si>
    <t>Unid.</t>
  </si>
  <si>
    <t>Quant.</t>
  </si>
  <si>
    <t>Custo Unitário</t>
  </si>
  <si>
    <t>Custo Total</t>
  </si>
  <si>
    <t>% Ítem</t>
  </si>
  <si>
    <t>% Total</t>
  </si>
  <si>
    <t>CUSTO TOTAL DO ÍTEM</t>
  </si>
  <si>
    <t>Complemento</t>
  </si>
  <si>
    <t>CUSTO TOTAL DA CONSTRUÇÃO</t>
  </si>
  <si>
    <t>1 - IDENTIFICAÇÃO</t>
  </si>
  <si>
    <t>Programa</t>
  </si>
  <si>
    <t>ampl / melhoria</t>
  </si>
  <si>
    <t>Proponente</t>
  </si>
  <si>
    <t>2 - INSTRUÇÕES PARA PREENCHIMENTO</t>
  </si>
  <si>
    <t>Os valores devem ser expressos em moeda corrente.</t>
  </si>
  <si>
    <t xml:space="preserve">O orçamento discriminado deverá obedecer a itemização da folha “Orçamento Resumo” acrescentando-se os itens necessários à </t>
  </si>
  <si>
    <t>completa compreensão do mesmo.</t>
  </si>
  <si>
    <t>Os campos de percentuais devem ser apresentados com duas casas decimais, arredondada. Exemplo: 13,15; 2,00.</t>
  </si>
  <si>
    <t>O campo “Peso” refere-se ao quociente entre o valor do item ou subitem e o total do orçamento.</t>
  </si>
  <si>
    <t>ITEM</t>
  </si>
  <si>
    <t>SERVIÇOS</t>
  </si>
  <si>
    <t>VALOR</t>
  </si>
  <si>
    <t>PESO</t>
  </si>
  <si>
    <t>CRONOGRAMA FÍSICO - FINANCEIRO</t>
  </si>
  <si>
    <t>SERVIÇOS A EXECUTAR</t>
  </si>
  <si>
    <t xml:space="preserve">DISCRIMINAÇÃO  </t>
  </si>
  <si>
    <t xml:space="preserve">VALOR DOS  </t>
  </si>
  <si>
    <t>EXECUTADO</t>
  </si>
  <si>
    <t>DE SERVIÇOS</t>
  </si>
  <si>
    <t>SERVIÇOS (R$)</t>
  </si>
  <si>
    <t>%</t>
  </si>
  <si>
    <t>SIMPL.%</t>
  </si>
  <si>
    <t>ACUM. %</t>
  </si>
  <si>
    <t>TOTAL</t>
  </si>
  <si>
    <t>UF</t>
  </si>
  <si>
    <t>CEP</t>
  </si>
  <si>
    <t xml:space="preserve">ORÇAMENTO DISCRIMINATIVO </t>
  </si>
  <si>
    <t>data</t>
  </si>
  <si>
    <t>Responsável Técnico ( CREA - CPF )</t>
  </si>
  <si>
    <t>Ponto de Venda</t>
  </si>
  <si>
    <t>ORÇAMENTO RESUMO</t>
  </si>
  <si>
    <t>Bairro</t>
  </si>
  <si>
    <t>Município</t>
  </si>
  <si>
    <t>3 - ORÇAMENTO RESUMO</t>
  </si>
  <si>
    <t>REFERÊNCIA DO ORÇAMENTO ( mês/ano )</t>
  </si>
  <si>
    <t>Empreendimento ( endereço )</t>
  </si>
  <si>
    <t>Empreendimento (nome )</t>
  </si>
  <si>
    <t>CGC</t>
  </si>
  <si>
    <t>endereço</t>
  </si>
  <si>
    <t>2 - CRONOGRAMA</t>
  </si>
  <si>
    <t>MÊS -</t>
  </si>
  <si>
    <t xml:space="preserve">MÊS - </t>
  </si>
  <si>
    <t>O orçamento refere-se ao CUSTO TOTAL DE URBNIZAÇÃO / INFRA-ESTRUTURA, estando incluídas  Bonificações e Despesas Indiretas - BDI.</t>
  </si>
  <si>
    <t>Entre com os valores unitários excluíndo o BDI. Defina-o apenas no final, na célula própria</t>
  </si>
  <si>
    <t>recuperação</t>
  </si>
  <si>
    <t>conclsusão</t>
  </si>
  <si>
    <t>proponente( nome e CPF)</t>
  </si>
  <si>
    <t>responsável técnico ( CREA e CPF )</t>
  </si>
  <si>
    <t>CPF ou CGC:</t>
  </si>
  <si>
    <t xml:space="preserve">construtora </t>
  </si>
  <si>
    <t>programa</t>
  </si>
  <si>
    <t>Modalidade:</t>
  </si>
  <si>
    <t>TOTAL GERAL</t>
  </si>
  <si>
    <t xml:space="preserve">12abr02 - destravados campos para descrição do serviço, da Unid;  O custo total por item/subitem  sempre resultante da Quant.  x Custo Unitário. </t>
  </si>
  <si>
    <t xml:space="preserve">19abr02 - deletados os exemplos de preenchimento; 14jun02-destravados campos Unid item pavimentação </t>
  </si>
  <si>
    <t>25mar04 - destravado desenho da logomarca CAIXA</t>
  </si>
  <si>
    <t>CUSTO TOTAL  C/ BDI</t>
  </si>
  <si>
    <t>PREFEITO MUNICIPAL</t>
  </si>
  <si>
    <t xml:space="preserve">NOME: </t>
  </si>
  <si>
    <t>PROPONENTE:PREFEITURA MUNICIPAL DE ALTO PARAÍSO DE GOIÁS-GO</t>
  </si>
  <si>
    <t>ALTO PARAÍSO DE GOIÁS-GO</t>
  </si>
  <si>
    <t>73770-000</t>
  </si>
  <si>
    <t>proponente: PREFEITURA MUNICIPAL DE ALTO PARAÍSO DE GOIÁS-GO</t>
  </si>
  <si>
    <t>m2</t>
  </si>
  <si>
    <t>m3</t>
  </si>
  <si>
    <t>ud</t>
  </si>
  <si>
    <t>DIVERSOS</t>
  </si>
  <si>
    <t>74209/001</t>
  </si>
  <si>
    <t>73967/004</t>
  </si>
  <si>
    <t>m</t>
  </si>
  <si>
    <t>PORTAO EM TUBO DE ACO GALVANIZADO, PAINEL UNICO, 1MX1,6M, INCLUSO CADEADO
ADO</t>
  </si>
  <si>
    <t xml:space="preserve">PLACA DE OBRA EM CHAPA DE AÇO GALVANIZADO </t>
  </si>
  <si>
    <t xml:space="preserve">IRRIGAÇÃO DE ARVORES COM CARRO PIPA </t>
  </si>
  <si>
    <t>ENDEREÇO: A.P.M. III</t>
  </si>
  <si>
    <t>APLICAÇÃO MANUAL DE PINTURA COM TINTA LÁTEX PVA EM PAREDES, DUAS DEMÃOS. AF_06/2014</t>
  </si>
  <si>
    <t>74236/001</t>
  </si>
  <si>
    <t>PLANTIO DE GRAMA BATATAIS EM PLACAS</t>
  </si>
  <si>
    <t>74077/002</t>
  </si>
  <si>
    <t xml:space="preserve">LOCACAO CONVENCIONAL DE OBRA, ATRAVÉS DE GABARITO DE TABUAS CORRIDAS PONTALETAS </t>
  </si>
  <si>
    <t>LIXEIRAS</t>
  </si>
  <si>
    <t>DISJUNTOR TERMOMAGNETICO TRIPOLAR PADRAO NEMA (AMERICANO) 10 A 50A 240</t>
  </si>
  <si>
    <t>SINALIZACAO HORIZONTAL COM TINTA RETRORREFLETIVA A BASE DE RESINA ACRILICA</t>
  </si>
  <si>
    <t>SERVIÇOS GERAIS</t>
  </si>
  <si>
    <t>REBOCO ARGAMASSA TRACO 1:4,5 (CAL E AREIA FINA), ESPESSURA 0,5CM, PREPARO MECANICO</t>
  </si>
  <si>
    <t>CHAPISCO TRACO 1:3 (CIMENTO E AREIA MEDIA), ESPESSURA 0,5CM, INCLUSO A DITIVO IMPERMEABILIZANTE, PREPARO MECANICO DA ARGAMASSA</t>
  </si>
  <si>
    <t>RELE FOTOELETRICO P/ COMANDO DE ILUMINACAO EXTERNA 220V/1000W</t>
  </si>
  <si>
    <t>CAIXA DE PASSAGEM 20X20X25 FUNDO BRITA C/TAMPA</t>
  </si>
  <si>
    <t>,</t>
  </si>
  <si>
    <t>74246/001</t>
  </si>
  <si>
    <t>LUMINARIA A PROVA DE GASES E TEMPO PARA LAMPADA INCANDESCENTE, MISTA OU VAPOR DE MERCURIO C/ LAMPADA INCANDESCENTE DE 200W</t>
  </si>
  <si>
    <t>REFLETOR RETANGULAR FECHADO COM LAMPADA VAPOR METALICO 400 W</t>
  </si>
  <si>
    <t>BDI</t>
  </si>
  <si>
    <t xml:space="preserve">empreendimento ( nome ):PRAÇA DE EVENTOS </t>
  </si>
  <si>
    <t>CAU e CPF:</t>
  </si>
  <si>
    <t>Responsável Técnico</t>
  </si>
  <si>
    <t>MEMORIAL DE CALCULO</t>
  </si>
  <si>
    <t>Calculo</t>
  </si>
  <si>
    <t>Quantidade</t>
  </si>
  <si>
    <t>unidade</t>
  </si>
  <si>
    <t>soma das distancias entre as caixas de passagem</t>
  </si>
  <si>
    <t>eletroduto x 3</t>
  </si>
  <si>
    <t>area das calçadas + degraus + espelhos</t>
  </si>
  <si>
    <t>dias</t>
  </si>
  <si>
    <t>igual area de alvenaria</t>
  </si>
  <si>
    <t>Unidade</t>
  </si>
  <si>
    <t>ml</t>
  </si>
  <si>
    <t>Descrição</t>
  </si>
  <si>
    <t>LUMINARIA ABERTA PARA ILUMINACAO PUBLICA, PARA LAMPADA A VAPOR DE MERCURIO ATE 400W E MISTA ATE 500W, COM BRACO EM TUBO DE ACO GALV D=50MM PROJ HOR=2.500MM E PROJ VERT= 2.200MM, FORNECIMENTO E INSTALACAO</t>
  </si>
  <si>
    <t>74231/001</t>
  </si>
  <si>
    <t>73967/001</t>
  </si>
  <si>
    <t>CREA-GO: 19.561/D</t>
  </si>
  <si>
    <t>PROF. RESP.:</t>
  </si>
  <si>
    <t>CREA :</t>
  </si>
  <si>
    <t>HARKDAN ARAÚJO PINHEIRO</t>
  </si>
  <si>
    <t>19.561/D-GO</t>
  </si>
  <si>
    <t>MARTINHO MENDES DA SILVA</t>
  </si>
  <si>
    <t>CPF. 791.754.303-04</t>
  </si>
  <si>
    <t>responsável técnico:</t>
  </si>
  <si>
    <t xml:space="preserve">OBRA: </t>
  </si>
  <si>
    <t>DATA:</t>
  </si>
  <si>
    <t>DEMOSTRATIVO DO BDI ESTIMADO NOS ORÇAMENTOS DESONERADOS</t>
  </si>
  <si>
    <t>TRIBUTOS (I)</t>
  </si>
  <si>
    <t>ADMINISTRAÇÃO CENTRAL (AC)</t>
  </si>
  <si>
    <t>LUCRO (L)</t>
  </si>
  <si>
    <t>DESPESAS FINANCEIRAS (DF)</t>
  </si>
  <si>
    <t>SEGUROS (S) + GARANTIAS (G)</t>
  </si>
  <si>
    <t>RISCOS (R)</t>
  </si>
  <si>
    <t>ISS</t>
  </si>
  <si>
    <t>PIS</t>
  </si>
  <si>
    <t>COFINS</t>
  </si>
  <si>
    <t>CPRB</t>
  </si>
  <si>
    <t>RESULTADO</t>
  </si>
  <si>
    <t>BDI ESTIMADO</t>
  </si>
  <si>
    <t>FÓRMULA:</t>
  </si>
  <si>
    <r>
      <t>[</t>
    </r>
    <r>
      <rPr>
        <u/>
        <sz val="11"/>
        <color theme="1"/>
        <rFont val="Calibri"/>
        <family val="2"/>
        <scheme val="minor"/>
      </rPr>
      <t>(1+AC+S+R+G)(1+DF)(1+L)</t>
    </r>
    <r>
      <rPr>
        <sz val="10"/>
        <rFont val="Arial"/>
        <family val="2"/>
      </rPr>
      <t>]/(1-I)] -1 =</t>
    </r>
  </si>
  <si>
    <t>BDI=</t>
  </si>
  <si>
    <t>HARKDAN ARAUJO PINHEIRO</t>
  </si>
  <si>
    <t>LIMPEZA MANUAL DO TERRENO (C/ RASPAGEM SUPERFICIAL)</t>
  </si>
  <si>
    <t>73948/016</t>
  </si>
  <si>
    <t>74156/003</t>
  </si>
  <si>
    <t>ENTRADA DE ENERGIA ELÉTRICA AÉREA MONOFÁSICA 50A COM POSTE DE CONCRETO</t>
  </si>
  <si>
    <t>x</t>
  </si>
  <si>
    <t>PLANALTO</t>
  </si>
  <si>
    <t>PREFEITURA MUNICIPAL ALTO PARAÍSO DE GOIÁS</t>
  </si>
  <si>
    <t>POSTE DE CONCRETO DUPLO T H=9M CARGA NOMINAL 150KG INCLUSIVE ESCAVACAO, EXCLUSIVE TRANSPORTE - FORNECIMENTO E INSTALACAO</t>
  </si>
  <si>
    <t>EXECUÇÃO DE PASSEIO (CALÇADA) EM CONCRETO 12 MPA, TRAÇO 1:3:5, PREPARO MECÂNICO, ESPESSURA 7CM, COM JUNTA DE DILATAÇÃO</t>
  </si>
  <si>
    <t>CARGA MANUAL DE ENTULHO EM CAMINHAO BASCULANTE 6 M3</t>
  </si>
  <si>
    <t>TRANSPORTE DE ENTULHO COM CAMINHÃO BASCULANTE 6 M3, RODOVIA PAVIMENTADA, DMT ATE 0,5 KM</t>
  </si>
  <si>
    <t>221126 AGETOP</t>
  </si>
  <si>
    <t>CAIXA DE PASSAGEM 20 X 20 X 25 FUNDO BRITA C/TAMPA</t>
  </si>
  <si>
    <t>CABO DE COBRE FLEXÍVEL ISOLADO, 4 MM², ANTI-CHAMA 450/750 V, PARA CIRCUITOS TERMINAIS - FORNECIMENTO E INSTALAÇÃO. AF_12/2015</t>
  </si>
  <si>
    <t>CABO DE COBRE FLEXÍVEL ISOLADO, 10 MM², ANTI-CHAMA 450/750 V, PARA CIRCUITOS TERMINAIS - FORNECIMENTO E INSTALAÇÃO. AF_12/2015</t>
  </si>
  <si>
    <t>ELETRODUTO FLEXÍVEL CORRUGADO, PVC, DN 32 MM (1"), PARA CIRCUITOS TERMINAIS, INSTALADO EM LAJE - FORNECIMENTO E INSTALAÇÃO. AF_12/2015</t>
  </si>
  <si>
    <t>74052/005</t>
  </si>
  <si>
    <t>QUADRO DE MEDICAO GERAL EM CHAPA METALICA PARA EDIFICIOS COM 16 APTOS, INCLUSIVE DISJUNTORES E ATERRAMENTO</t>
  </si>
  <si>
    <t>ELETRODUTO PVC 40MM (1 ¼ ) PARA SPDA - FORNECIMENTO E INSTALAÇÃO. AF_12/2017</t>
  </si>
  <si>
    <t>INFRAESTRUTURA</t>
  </si>
  <si>
    <t>PLAYGROUND/QUADRA/ILUMINAÇÃO</t>
  </si>
  <si>
    <t>ÁREA GERAL DE SERVIÇO</t>
  </si>
  <si>
    <t>nº de PILARES</t>
  </si>
  <si>
    <t>projeto</t>
  </si>
  <si>
    <t>PLAYGROUND</t>
  </si>
  <si>
    <t>m²</t>
  </si>
  <si>
    <t>CANTEIROS P/ GRAMA BATATAIS</t>
  </si>
  <si>
    <t>MEIO FIO 11,5 X 22 CM</t>
  </si>
  <si>
    <t>perimetro (externo + canteiro+estac.)</t>
  </si>
  <si>
    <t>ALVENARIA 9 X 19 X 19 CM h= 100 CM</t>
  </si>
  <si>
    <t xml:space="preserve">VIGA BALDRAME 10 X 20 CM </t>
  </si>
  <si>
    <t>DATA-BASE: SINAPI-GO_MAR/2018</t>
  </si>
  <si>
    <t>SICONV: 1012.657-30/2015</t>
  </si>
  <si>
    <t>empreendimento :PRAÇA DE EVENTOS</t>
  </si>
  <si>
    <t>CPF: 488.078.771-04</t>
  </si>
  <si>
    <t>PCI.817.01 - CUSTO DE COMPOSIÇÕES - SINTÉTICO DATA DE EMISSÃO: 19/03/2018 23:15:55</t>
  </si>
  <si>
    <t>DATA REFERÊNCIA TÉCNICA: 17/03/2018</t>
  </si>
  <si>
    <t>ENCARGOS SOCIAIS DESONERADOS: 88,30%(HORA) 50,84%(MÊS)</t>
  </si>
  <si>
    <t>GUIA (MEIO-FIO) CONCRETO, MOLDADA IN LOCO EM TRECHO RETO COM EXTRUSORA, 11,5 CM BASE X 22 CM ALTURA. AF_06/2016</t>
  </si>
  <si>
    <t>PLANTIO DE ARVORE, ALTURA DE 1,00M, EM CAVAS DE 80 X 80 X 80CM</t>
  </si>
  <si>
    <t>PISO DE LADRILHO HIDRÁULICO COLORIDO MODELO TÁTIL ( ALERTA OU DIRECIONAL) SEM LASTRO</t>
  </si>
  <si>
    <t>ALVENARIA DE VEDAÇÃO DE BLOCOS CERÂMICOS FURADOS NA HORIZONTAL DE 9 X19 X 19 CM (ESPESSURA 9CM) E ARGAMASSA DE ASSENTAMENTO COM PREPARO EM BETONEIRA. AF_06/2014</t>
  </si>
  <si>
    <t>CHAPISCO APLICADO EM ALVENARIAS E ESTRUTURAS DE CONCRETO INTERNAS, COMCOLHER DE PEDREIRO. ARGAMASSA TRAÇO 1:3 COM PREPARO EM BETONEIRA 400 L. AF_06/2014</t>
  </si>
  <si>
    <t>(COMPOSIÇÃO REPRESENTATIVA) DO SERVIÇO DE EMBOÇO/MASSA ÚNICA, APLICADO MANUALMENTE, TRAÇO 1:2:8, EM BETONEIRA DE 400L, PAREDES INTERNAS, COM EXECUÇÃO DE TALISCAS. AF_12/2014</t>
  </si>
  <si>
    <t>ESTACA A TRADO (BROCA) DIAMETRO 20 CM EM CONCRETO ARMADO MOLDADA IN-LOCO, 15 MPA</t>
  </si>
  <si>
    <t>CONCRETO FCK = 20MPA, TRAÇO 1:2,7:3 (CIMENTO/ AREIA MÉDIA/ BRITA 1) - PREPARO MECÂNICO COM BETONEIRA 400 L. AF_07/2016</t>
  </si>
  <si>
    <t>PRAÇA DE EVENTOS</t>
  </si>
  <si>
    <t>PERIMETRO 45,57</t>
  </si>
  <si>
    <t>QUADRA</t>
  </si>
  <si>
    <t>ESTACA A TRADO (BROCA) DIAMETRO 20CM EM CONCRETO ARMADO MOLDADA IN-LOCO, 20 MPA</t>
  </si>
  <si>
    <t>PORTAO EM TUBO DE ACO GALVANIZADO, PAINEL UNICO, 1MX1,0M, INCLUSO CADEADO</t>
  </si>
  <si>
    <t>PLAYGROUND + QUADRAS</t>
  </si>
  <si>
    <t>m³</t>
  </si>
  <si>
    <t>AGETOP_Tabela de Preços: TABELA 128 - CUSTOS DE OBRAS CIVIS - NOVEMBRO/2017 - DESONERADA Data Base: 01/11/2017</t>
  </si>
  <si>
    <t>73990/001</t>
  </si>
  <si>
    <t>ARMACAO ACO CA-50 P/1,0M3 DE CONCRETO.</t>
  </si>
  <si>
    <t>QUADRA/ILUMINAÇÃO</t>
  </si>
  <si>
    <t>BANCO DE CONCR. APARENTE LARG. 45cm x 1,62 x 0,06 m SOBRE APOIO DE CONCRETOS</t>
  </si>
  <si>
    <t>PEÇA RETANGULAR PRÉ-MOLDADA (BANCO), VOLUME DE CONCRETO DE 30 A 100 LITROS, TAXA DE AÇO APROXIMADA DE 30KG/M³. AF_01/2018 (0,07 m³)</t>
  </si>
  <si>
    <t>AREIA LAVADA 12 cm</t>
  </si>
  <si>
    <t>CALÇADA 7 cm</t>
  </si>
  <si>
    <t>EXECUÇÃO DE PAVIMENTO EM PISO INTERTRAVADO, COM BLOCO SEXTAVADO DE 25 X 25 CM, ESPESSURA 6 CM. AF_12/2015</t>
  </si>
  <si>
    <t>73783/005</t>
  </si>
  <si>
    <t>POSTE CONCRETO SEÇÃO CIRCULAR COMPRIMENTO=7M CARGA NOMINAL TOPO 100KG
INCLUSIVE ESCAVACAO EXCLUSIVE TRANSPORTE - FORNECIMENTO E COLOCAÇÃO</t>
  </si>
  <si>
    <t>FABRICAÇÃO, MONTAGEM E DESMONTAGEM DE FÔRMA PARA VIGA E BALDRAME, EM MADEIRA SERRADA, E=25 MM, 4 UTILIZAÇÕES. AF_06/2017SIMPLES, EM MADEIRA SERRADA, 4 UTILIZAÇÕES. AF_12/2015</t>
  </si>
  <si>
    <t>Prefeitura Municipal de Alto Paraíso de Goiás</t>
  </si>
  <si>
    <r>
      <t xml:space="preserve">DATA BASE: </t>
    </r>
    <r>
      <rPr>
        <sz val="9"/>
        <color theme="1"/>
        <rFont val="Arial"/>
        <family val="2"/>
      </rPr>
      <t>SETEMBRO 2014</t>
    </r>
  </si>
  <si>
    <r>
      <t xml:space="preserve">ATUALIZAÇÃO: </t>
    </r>
    <r>
      <rPr>
        <sz val="9"/>
        <rFont val="Arial"/>
        <family val="2"/>
      </rPr>
      <t>CUSTO REFERENCIAL SINAPI-GO MAR/2018</t>
    </r>
  </si>
  <si>
    <r>
      <t xml:space="preserve">OBRA: </t>
    </r>
    <r>
      <rPr>
        <sz val="9"/>
        <color theme="1"/>
        <rFont val="Arial"/>
        <family val="2"/>
      </rPr>
      <t>PRAÇA DE EVENTOS</t>
    </r>
  </si>
  <si>
    <r>
      <t xml:space="preserve">LOCAL: </t>
    </r>
    <r>
      <rPr>
        <sz val="9"/>
        <color theme="1"/>
        <rFont val="Arial"/>
        <family val="2"/>
      </rPr>
      <t>RUA COLETO PAULINO</t>
    </r>
  </si>
  <si>
    <r>
      <t xml:space="preserve">ÁREA DE INTERVENÇÃO: </t>
    </r>
    <r>
      <rPr>
        <sz val="9"/>
        <color theme="1"/>
        <rFont val="Arial"/>
        <family val="2"/>
      </rPr>
      <t>6.732,75 M2</t>
    </r>
  </si>
  <si>
    <r>
      <t>CONTRATO DE REPASSE:</t>
    </r>
    <r>
      <rPr>
        <sz val="9"/>
        <rFont val="Arial"/>
        <family val="2"/>
      </rPr>
      <t xml:space="preserve"> 1012.657-30/2015</t>
    </r>
  </si>
  <si>
    <t>DEMONSTRATIVO DOS BDI's ESTIMADOS NOS ORÇAMENTOS DESONERADOS DE OBRAS CIVIS DA AGETOP</t>
  </si>
  <si>
    <t>ACÓRDÃO 2.622/2013 – TCU – PLENÁRIO / PORTARIA 449/2015 PR-AGETOP</t>
  </si>
  <si>
    <t>http://www.agetop.go.gov.br/uploads/site/2015-12/bdi--dez_-2015_45-e-portaria.pdf</t>
  </si>
  <si>
    <t>RUA COLETO PAULINO</t>
  </si>
  <si>
    <t>ALTO PARAÍSO DE GOIÁS</t>
  </si>
  <si>
    <t>BDI 28,89%</t>
  </si>
  <si>
    <t>ATERRO COM AREIA COM ADENSAMENTO HIDRAULICO (12 CM, PLAYGROUND + QUADRA DE ESPORTE)</t>
  </si>
  <si>
    <t>EXECUÇÃO DE PASSEIO (CALÇADA 7 CM) OU PISO DE CONCRETO COM CONCRETO MOLDADO IN LOCO, FEITO EM OBRA, ACABAMENTO CONVENCIONAL, NÃO ARMADO. AF_07/2016 (1378,25 m2)</t>
  </si>
  <si>
    <t>PISO EM CONCRETO 20MPA (ESCADA) PREPARO MECANICO, ESPESSURA 7 CM, COM ARMACAO EM TELA SOLDADA (#3,4 MM 20 x 20 CM)</t>
  </si>
  <si>
    <t>ESCADA 7 CM ARMADA (#3,4 MM 20 X 20 CM)</t>
  </si>
  <si>
    <t>BLOCO INTERTRAVADO DE CONCRETO 6 CM</t>
  </si>
  <si>
    <t>QUADRA POLIESPORTIVA (PISO DE AREIA)</t>
  </si>
  <si>
    <t>29,8 x 27,9</t>
  </si>
  <si>
    <t>TUBO DE AÇO GALVANIZADO COM COSTURA, DN 50 (2"), FORNECIMENTO E INSTALAÇÃO. AF_12/2015</t>
  </si>
  <si>
    <t>PINTURA ESMALTE BRILHANTE (2 DEMAOS) SOBRE SUPERFICIE METALICA, INCLUSIVE PROTECAO COM ZARCAO (1 DEMAO)</t>
  </si>
  <si>
    <t>TELA DE ARAME GALV QUADRANGULAR / LOSANGULAR, FIO 2,11 MM (14 BWG), MALHA 5 X 5 CM, H = 2 M</t>
  </si>
  <si>
    <t>TUBO DE AÇO GALVANIZADO COM COSTURA, DN 50 (2")</t>
  </si>
  <si>
    <t>SINAPI - SISTEMA NACIONAL DE PESQUISA DE CUSTOS E ÍNDICES, INSUMOS DA CONSTRUÇÃO CIVIL 1</t>
  </si>
  <si>
    <t>COMPACTAÇÃO MECÂNICA DE SOLO, COM COMPACTADOR DE SOLOS A PERCUSSÃO. AF_09/2017</t>
  </si>
  <si>
    <t>GO</t>
  </si>
  <si>
    <t>2,88 m²</t>
  </si>
  <si>
    <t>RAMPA ACESSIBILIDADE (3 und)</t>
  </si>
  <si>
    <t>90 m2</t>
  </si>
  <si>
    <t>47,50 m2</t>
  </si>
  <si>
    <t>projeto = 1378,25 m2</t>
  </si>
  <si>
    <t>ALAMBRADO PARA QUADRA POLIESPORTIVA, ESTRUTURADO POR TUBOS DE ACO GALVANIZADO, COM COSTURA (Face Retangular)</t>
  </si>
  <si>
    <t>ALAMBRADO PARA QUADRA POLIESPORTIVA, ESTRUTURADO POR TUBOS DE ACO GALVANIZADO, COM COSTURA (Face Chafrada)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</si>
</sst>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&quot;R$ &quot;#,##0.00_);[Red]\(&quot;R$ &quot;#,##0.00\)"/>
    <numFmt numFmtId="165" formatCode="&quot;R$&quot;#,##0.00_);\(&quot;R$&quot;#,##0.00\)"/>
    <numFmt numFmtId="166" formatCode="&quot;R$&quot;#,##0.00_);[Red]\(&quot;R$&quot;#,##0.00\)"/>
    <numFmt numFmtId="167" formatCode="0.00_)"/>
    <numFmt numFmtId="168" formatCode="mmmm\-yy"/>
    <numFmt numFmtId="169" formatCode="dd\-mmm\-yy"/>
    <numFmt numFmtId="170" formatCode="0.0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7"/>
      <color indexed="12"/>
      <name val="MS Sans Serif"/>
      <family val="2"/>
    </font>
    <font>
      <sz val="8"/>
      <name val="MS Sans Serif"/>
      <family val="2"/>
    </font>
    <font>
      <sz val="8"/>
      <color indexed="12"/>
      <name val="MS Sans Serif"/>
      <family val="2"/>
    </font>
    <font>
      <b/>
      <sz val="10"/>
      <name val="MS Sans Serif"/>
      <family val="2"/>
    </font>
    <font>
      <b/>
      <sz val="8"/>
      <name val="MS Sans Serif"/>
      <family val="2"/>
    </font>
    <font>
      <sz val="7"/>
      <name val="MS Sans Serif"/>
      <family val="2"/>
    </font>
    <font>
      <sz val="6.5"/>
      <name val="MS Sans Serif"/>
      <family val="2"/>
    </font>
    <font>
      <b/>
      <sz val="10"/>
      <name val="MS Sans Serif"/>
      <family val="2"/>
    </font>
    <font>
      <sz val="9.5"/>
      <name val="MS Sans Serif"/>
      <family val="2"/>
    </font>
    <font>
      <b/>
      <sz val="6.5"/>
      <name val="MS Sans Serif"/>
      <family val="2"/>
    </font>
    <font>
      <sz val="6.5"/>
      <name val="Arial"/>
      <family val="2"/>
    </font>
    <font>
      <sz val="6.5"/>
      <name val="Arial"/>
      <family val="2"/>
    </font>
    <font>
      <b/>
      <sz val="6.5"/>
      <name val="MS Sans Serif"/>
      <family val="2"/>
    </font>
    <font>
      <b/>
      <sz val="6.5"/>
      <name val="Arial"/>
      <family val="2"/>
    </font>
    <font>
      <b/>
      <sz val="6.5"/>
      <name val="Arial"/>
      <family val="2"/>
    </font>
    <font>
      <sz val="6.6"/>
      <name val="Arial"/>
      <family val="2"/>
    </font>
    <font>
      <sz val="8.5"/>
      <name val="Arial"/>
      <family val="2"/>
    </font>
    <font>
      <sz val="8.5"/>
      <name val="Arial"/>
      <family val="2"/>
    </font>
    <font>
      <b/>
      <sz val="8.5"/>
      <name val="MS Sans Serif"/>
      <family val="2"/>
    </font>
    <font>
      <b/>
      <sz val="8"/>
      <color indexed="10"/>
      <name val="MS Sans Serif"/>
      <family val="2"/>
    </font>
    <font>
      <sz val="6"/>
      <name val="MS Sans Serif"/>
      <family val="2"/>
    </font>
    <font>
      <sz val="8.5"/>
      <name val="MS Sans Serif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.5"/>
      <name val="Arial"/>
      <family val="2"/>
    </font>
    <font>
      <b/>
      <sz val="9.5"/>
      <name val="MS Sans Serif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7"/>
      <name val="Arial"/>
      <family val="2"/>
    </font>
    <font>
      <sz val="6"/>
      <name val="Arial"/>
      <family val="2"/>
    </font>
    <font>
      <sz val="8.5"/>
      <color indexed="10"/>
      <name val="MS Sans Serif"/>
      <family val="2"/>
    </font>
    <font>
      <sz val="10"/>
      <name val="Arial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8"/>
      <name val="MS Sans Serif"/>
    </font>
    <font>
      <sz val="8"/>
      <name val="MS Sans Serif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44" fillId="0" borderId="0" applyFont="0" applyFill="0" applyBorder="0" applyAlignment="0" applyProtection="0"/>
    <xf numFmtId="0" fontId="1" fillId="0" borderId="0"/>
  </cellStyleXfs>
  <cellXfs count="542">
    <xf numFmtId="0" fontId="0" fillId="0" borderId="0" xfId="0"/>
    <xf numFmtId="2" fontId="5" fillId="0" borderId="0" xfId="0" applyNumberFormat="1" applyFont="1" applyAlignment="1">
      <alignment horizontal="centerContinuous"/>
    </xf>
    <xf numFmtId="2" fontId="0" fillId="0" borderId="0" xfId="0" applyNumberFormat="1" applyAlignment="1">
      <alignment horizontal="centerContinuous"/>
    </xf>
    <xf numFmtId="2" fontId="6" fillId="0" borderId="0" xfId="0" applyNumberFormat="1" applyFont="1" applyAlignment="1">
      <alignment horizontal="centerContinuous"/>
    </xf>
    <xf numFmtId="0" fontId="0" fillId="0" borderId="0" xfId="0" applyAlignment="1">
      <alignment horizontal="centerContinuous"/>
    </xf>
    <xf numFmtId="2" fontId="7" fillId="0" borderId="0" xfId="0" applyNumberFormat="1" applyFont="1" applyAlignment="1">
      <alignment horizontal="centerContinuous"/>
    </xf>
    <xf numFmtId="2" fontId="0" fillId="0" borderId="0" xfId="0" applyNumberFormat="1" applyBorder="1" applyAlignment="1">
      <alignment horizontal="centerContinuous"/>
    </xf>
    <xf numFmtId="2" fontId="0" fillId="0" borderId="0" xfId="0" applyNumberFormat="1"/>
    <xf numFmtId="2" fontId="0" fillId="0" borderId="1" xfId="0" applyNumberFormat="1" applyBorder="1" applyAlignment="1"/>
    <xf numFmtId="2" fontId="0" fillId="0" borderId="2" xfId="0" applyNumberFormat="1" applyBorder="1"/>
    <xf numFmtId="2" fontId="0" fillId="0" borderId="0" xfId="0" applyNumberFormat="1" applyBorder="1"/>
    <xf numFmtId="2" fontId="0" fillId="0" borderId="0" xfId="0" applyNumberFormat="1" applyAlignment="1"/>
    <xf numFmtId="2" fontId="0" fillId="0" borderId="0" xfId="0" applyNumberFormat="1" applyAlignment="1">
      <alignment horizontal="center"/>
    </xf>
    <xf numFmtId="1" fontId="0" fillId="2" borderId="0" xfId="0" applyNumberFormat="1" applyFill="1" applyBorder="1" applyAlignment="1">
      <alignment horizontal="center"/>
    </xf>
    <xf numFmtId="2" fontId="0" fillId="2" borderId="0" xfId="0" applyNumberFormat="1" applyFill="1" applyBorder="1"/>
    <xf numFmtId="2" fontId="0" fillId="2" borderId="0" xfId="0" applyNumberFormat="1" applyFill="1" applyBorder="1" applyAlignment="1">
      <alignment horizontal="center"/>
    </xf>
    <xf numFmtId="2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Alignment="1" applyProtection="1">
      <protection locked="0"/>
    </xf>
    <xf numFmtId="2" fontId="0" fillId="0" borderId="0" xfId="0" applyNumberFormat="1" applyProtection="1"/>
    <xf numFmtId="2" fontId="4" fillId="0" borderId="0" xfId="0" applyNumberFormat="1" applyFont="1" applyProtection="1"/>
    <xf numFmtId="2" fontId="4" fillId="0" borderId="0" xfId="0" applyNumberFormat="1" applyFont="1" applyAlignment="1" applyProtection="1">
      <alignment horizontal="center"/>
    </xf>
    <xf numFmtId="2" fontId="4" fillId="0" borderId="0" xfId="0" applyNumberFormat="1" applyFont="1" applyAlignment="1" applyProtection="1"/>
    <xf numFmtId="2" fontId="0" fillId="0" borderId="0" xfId="0" applyNumberFormat="1" applyBorder="1" applyProtection="1"/>
    <xf numFmtId="2" fontId="0" fillId="0" borderId="0" xfId="0" applyNumberFormat="1" applyAlignment="1" applyProtection="1">
      <alignment horizontal="center"/>
    </xf>
    <xf numFmtId="0" fontId="0" fillId="0" borderId="0" xfId="0" applyProtection="1"/>
    <xf numFmtId="2" fontId="0" fillId="0" borderId="0" xfId="0" quotePrefix="1" applyNumberFormat="1" applyBorder="1" applyAlignment="1" applyProtection="1">
      <alignment horizontal="left"/>
    </xf>
    <xf numFmtId="0" fontId="0" fillId="0" borderId="0" xfId="0" applyBorder="1" applyProtection="1"/>
    <xf numFmtId="2" fontId="0" fillId="0" borderId="1" xfId="0" applyNumberFormat="1" applyBorder="1" applyProtection="1"/>
    <xf numFmtId="2" fontId="0" fillId="0" borderId="3" xfId="0" applyNumberFormat="1" applyBorder="1" applyProtection="1"/>
    <xf numFmtId="2" fontId="0" fillId="0" borderId="3" xfId="0" applyNumberFormat="1" applyBorder="1" applyAlignment="1" applyProtection="1">
      <alignment horizontal="center"/>
    </xf>
    <xf numFmtId="2" fontId="0" fillId="0" borderId="3" xfId="0" applyNumberFormat="1" applyBorder="1" applyAlignment="1" applyProtection="1"/>
    <xf numFmtId="2" fontId="0" fillId="0" borderId="0" xfId="0" applyNumberFormat="1" applyBorder="1" applyAlignment="1" applyProtection="1">
      <alignment horizontal="center"/>
    </xf>
    <xf numFmtId="2" fontId="0" fillId="0" borderId="0" xfId="0" applyNumberFormat="1" applyBorder="1" applyAlignment="1" applyProtection="1"/>
    <xf numFmtId="0" fontId="10" fillId="0" borderId="0" xfId="0" applyFont="1" applyProtection="1"/>
    <xf numFmtId="0" fontId="11" fillId="0" borderId="0" xfId="0" applyFont="1" applyProtection="1"/>
    <xf numFmtId="0" fontId="12" fillId="0" borderId="0" xfId="0" applyFont="1" applyProtection="1"/>
    <xf numFmtId="0" fontId="13" fillId="0" borderId="0" xfId="0" applyFont="1" applyAlignment="1" applyProtection="1">
      <alignment horizontal="center"/>
    </xf>
    <xf numFmtId="0" fontId="13" fillId="0" borderId="0" xfId="0" applyFont="1" applyProtection="1"/>
    <xf numFmtId="4" fontId="12" fillId="0" borderId="0" xfId="0" applyNumberFormat="1" applyFont="1" applyProtection="1"/>
    <xf numFmtId="0" fontId="13" fillId="0" borderId="4" xfId="0" applyFont="1" applyBorder="1" applyAlignment="1" applyProtection="1">
      <alignment horizontal="center"/>
    </xf>
    <xf numFmtId="0" fontId="13" fillId="0" borderId="5" xfId="0" applyFont="1" applyBorder="1" applyProtection="1"/>
    <xf numFmtId="0" fontId="13" fillId="0" borderId="1" xfId="0" applyFont="1" applyBorder="1" applyAlignment="1" applyProtection="1">
      <alignment horizontal="center"/>
    </xf>
    <xf numFmtId="0" fontId="13" fillId="0" borderId="3" xfId="0" applyFont="1" applyBorder="1" applyProtection="1"/>
    <xf numFmtId="0" fontId="11" fillId="0" borderId="3" xfId="0" applyFont="1" applyBorder="1" applyProtection="1"/>
    <xf numFmtId="0" fontId="11" fillId="0" borderId="2" xfId="0" applyFont="1" applyBorder="1" applyProtection="1"/>
    <xf numFmtId="0" fontId="13" fillId="0" borderId="8" xfId="0" applyFont="1" applyBorder="1" applyAlignment="1" applyProtection="1">
      <alignment horizontal="center"/>
    </xf>
    <xf numFmtId="0" fontId="12" fillId="0" borderId="8" xfId="0" applyFont="1" applyBorder="1" applyProtection="1"/>
    <xf numFmtId="4" fontId="12" fillId="0" borderId="8" xfId="0" applyNumberFormat="1" applyFont="1" applyBorder="1" applyProtection="1"/>
    <xf numFmtId="167" fontId="12" fillId="0" borderId="8" xfId="0" applyNumberFormat="1" applyFont="1" applyBorder="1" applyProtection="1"/>
    <xf numFmtId="4" fontId="12" fillId="0" borderId="7" xfId="0" applyNumberFormat="1" applyFont="1" applyBorder="1" applyProtection="1"/>
    <xf numFmtId="167" fontId="12" fillId="3" borderId="13" xfId="0" applyNumberFormat="1" applyFont="1" applyFill="1" applyBorder="1" applyProtection="1">
      <protection locked="0"/>
    </xf>
    <xf numFmtId="4" fontId="12" fillId="0" borderId="13" xfId="0" applyNumberFormat="1" applyFont="1" applyBorder="1" applyProtection="1"/>
    <xf numFmtId="4" fontId="12" fillId="0" borderId="13" xfId="0" applyNumberFormat="1" applyFont="1" applyBorder="1" applyProtection="1">
      <protection locked="0"/>
    </xf>
    <xf numFmtId="167" fontId="12" fillId="0" borderId="13" xfId="0" applyNumberFormat="1" applyFont="1" applyBorder="1" applyProtection="1">
      <protection locked="0"/>
    </xf>
    <xf numFmtId="4" fontId="14" fillId="0" borderId="8" xfId="0" applyNumberFormat="1" applyFont="1" applyBorder="1" applyProtection="1"/>
    <xf numFmtId="0" fontId="0" fillId="0" borderId="11" xfId="0" applyBorder="1"/>
    <xf numFmtId="0" fontId="0" fillId="0" borderId="0" xfId="0" applyBorder="1"/>
    <xf numFmtId="0" fontId="0" fillId="0" borderId="10" xfId="0" applyBorder="1"/>
    <xf numFmtId="167" fontId="12" fillId="0" borderId="0" xfId="0" applyNumberFormat="1" applyFont="1" applyProtection="1"/>
    <xf numFmtId="167" fontId="12" fillId="0" borderId="5" xfId="0" applyNumberFormat="1" applyFont="1" applyBorder="1" applyProtection="1"/>
    <xf numFmtId="4" fontId="12" fillId="0" borderId="6" xfId="0" applyNumberFormat="1" applyFont="1" applyBorder="1" applyProtection="1"/>
    <xf numFmtId="0" fontId="16" fillId="0" borderId="3" xfId="0" applyFont="1" applyBorder="1"/>
    <xf numFmtId="167" fontId="12" fillId="0" borderId="3" xfId="0" applyNumberFormat="1" applyFont="1" applyBorder="1" applyProtection="1"/>
    <xf numFmtId="4" fontId="12" fillId="0" borderId="2" xfId="0" applyNumberFormat="1" applyFont="1" applyBorder="1" applyProtection="1"/>
    <xf numFmtId="0" fontId="17" fillId="0" borderId="0" xfId="0" applyFont="1"/>
    <xf numFmtId="0" fontId="17" fillId="0" borderId="0" xfId="0" applyFont="1" applyBorder="1"/>
    <xf numFmtId="0" fontId="17" fillId="0" borderId="11" xfId="0" applyFont="1" applyBorder="1" applyAlignment="1">
      <alignment horizontal="left"/>
    </xf>
    <xf numFmtId="0" fontId="17" fillId="0" borderId="9" xfId="0" applyFont="1" applyBorder="1"/>
    <xf numFmtId="0" fontId="17" fillId="0" borderId="11" xfId="0" applyFont="1" applyBorder="1"/>
    <xf numFmtId="0" fontId="17" fillId="0" borderId="0" xfId="0" applyFont="1" applyFill="1"/>
    <xf numFmtId="0" fontId="0" fillId="0" borderId="3" xfId="0" applyBorder="1"/>
    <xf numFmtId="0" fontId="0" fillId="0" borderId="2" xfId="0" applyBorder="1"/>
    <xf numFmtId="0" fontId="0" fillId="0" borderId="0" xfId="0" applyFill="1"/>
    <xf numFmtId="0" fontId="19" fillId="0" borderId="0" xfId="0" applyFont="1"/>
    <xf numFmtId="0" fontId="20" fillId="0" borderId="0" xfId="0" applyFont="1" applyBorder="1" applyAlignment="1">
      <alignment horizontal="left"/>
    </xf>
    <xf numFmtId="0" fontId="21" fillId="0" borderId="0" xfId="0" applyFont="1" applyBorder="1"/>
    <xf numFmtId="0" fontId="0" fillId="0" borderId="0" xfId="0" applyFill="1" applyBorder="1"/>
    <xf numFmtId="0" fontId="17" fillId="0" borderId="10" xfId="0" applyFont="1" applyBorder="1"/>
    <xf numFmtId="0" fontId="10" fillId="0" borderId="0" xfId="0" applyFont="1"/>
    <xf numFmtId="0" fontId="10" fillId="0" borderId="0" xfId="0" applyFont="1" applyFill="1"/>
    <xf numFmtId="0" fontId="19" fillId="0" borderId="0" xfId="0" applyFont="1" applyFill="1"/>
    <xf numFmtId="0" fontId="22" fillId="0" borderId="0" xfId="0" applyFont="1" applyAlignment="1">
      <alignment horizontal="left"/>
    </xf>
    <xf numFmtId="0" fontId="22" fillId="0" borderId="0" xfId="0" applyFont="1"/>
    <xf numFmtId="0" fontId="19" fillId="0" borderId="0" xfId="0" applyFont="1" applyBorder="1"/>
    <xf numFmtId="0" fontId="10" fillId="0" borderId="0" xfId="0" applyFont="1" applyBorder="1" applyAlignment="1">
      <alignment horizontal="left"/>
    </xf>
    <xf numFmtId="0" fontId="22" fillId="0" borderId="0" xfId="0" applyFont="1" applyBorder="1" applyAlignment="1"/>
    <xf numFmtId="0" fontId="22" fillId="0" borderId="11" xfId="0" applyFont="1" applyBorder="1" applyAlignment="1"/>
    <xf numFmtId="0" fontId="17" fillId="0" borderId="9" xfId="0" applyFont="1" applyBorder="1" applyAlignment="1"/>
    <xf numFmtId="0" fontId="17" fillId="0" borderId="0" xfId="0" applyFont="1" applyBorder="1" applyAlignment="1"/>
    <xf numFmtId="0" fontId="23" fillId="0" borderId="0" xfId="0" applyFont="1" applyBorder="1" applyAlignment="1"/>
    <xf numFmtId="0" fontId="17" fillId="0" borderId="11" xfId="0" applyFont="1" applyBorder="1" applyAlignment="1"/>
    <xf numFmtId="0" fontId="22" fillId="0" borderId="9" xfId="0" applyFont="1" applyBorder="1" applyAlignment="1"/>
    <xf numFmtId="0" fontId="0" fillId="0" borderId="0" xfId="0" applyFill="1" applyAlignment="1"/>
    <xf numFmtId="0" fontId="0" fillId="0" borderId="0" xfId="0" applyAlignment="1"/>
    <xf numFmtId="0" fontId="24" fillId="0" borderId="4" xfId="0" applyFont="1" applyBorder="1" applyAlignment="1">
      <alignment horizontal="centerContinuous"/>
    </xf>
    <xf numFmtId="0" fontId="23" fillId="0" borderId="6" xfId="0" applyFont="1" applyBorder="1" applyAlignment="1">
      <alignment horizontal="centerContinuous"/>
    </xf>
    <xf numFmtId="0" fontId="17" fillId="0" borderId="4" xfId="0" quotePrefix="1" applyFont="1" applyBorder="1" applyAlignment="1">
      <alignment horizontal="left"/>
    </xf>
    <xf numFmtId="0" fontId="17" fillId="0" borderId="5" xfId="0" applyFont="1" applyBorder="1" applyAlignment="1"/>
    <xf numFmtId="0" fontId="22" fillId="0" borderId="5" xfId="0" applyFont="1" applyBorder="1" applyAlignment="1"/>
    <xf numFmtId="0" fontId="23" fillId="0" borderId="5" xfId="0" applyFont="1" applyBorder="1" applyAlignment="1"/>
    <xf numFmtId="0" fontId="17" fillId="0" borderId="6" xfId="0" applyFont="1" applyBorder="1" applyAlignment="1"/>
    <xf numFmtId="0" fontId="17" fillId="0" borderId="15" xfId="0" applyFont="1" applyBorder="1" applyAlignment="1"/>
    <xf numFmtId="0" fontId="17" fillId="0" borderId="0" xfId="0" applyFont="1" applyFill="1" applyAlignment="1"/>
    <xf numFmtId="0" fontId="17" fillId="0" borderId="0" xfId="0" applyFont="1" applyAlignment="1"/>
    <xf numFmtId="0" fontId="24" fillId="0" borderId="11" xfId="0" applyFont="1" applyBorder="1" applyAlignment="1">
      <alignment horizontal="centerContinuous"/>
    </xf>
    <xf numFmtId="0" fontId="23" fillId="0" borderId="9" xfId="0" applyFont="1" applyBorder="1" applyAlignment="1">
      <alignment horizontal="centerContinuous"/>
    </xf>
    <xf numFmtId="0" fontId="17" fillId="0" borderId="1" xfId="0" applyFont="1" applyBorder="1" applyAlignment="1"/>
    <xf numFmtId="0" fontId="17" fillId="0" borderId="3" xfId="0" applyFont="1" applyBorder="1" applyAlignment="1"/>
    <xf numFmtId="0" fontId="22" fillId="0" borderId="3" xfId="0" applyFont="1" applyBorder="1" applyAlignment="1"/>
    <xf numFmtId="0" fontId="24" fillId="0" borderId="9" xfId="0" applyFont="1" applyBorder="1" applyAlignment="1">
      <alignment horizontal="centerContinuous"/>
    </xf>
    <xf numFmtId="0" fontId="23" fillId="0" borderId="11" xfId="0" applyFont="1" applyBorder="1" applyAlignment="1">
      <alignment horizontal="centerContinuous"/>
    </xf>
    <xf numFmtId="0" fontId="10" fillId="0" borderId="0" xfId="0" applyFont="1" applyFill="1" applyAlignment="1"/>
    <xf numFmtId="0" fontId="10" fillId="0" borderId="0" xfId="0" applyFont="1" applyAlignment="1"/>
    <xf numFmtId="0" fontId="20" fillId="0" borderId="11" xfId="0" applyFont="1" applyBorder="1" applyAlignment="1">
      <alignment horizontal="centerContinuous"/>
    </xf>
    <xf numFmtId="0" fontId="17" fillId="0" borderId="3" xfId="0" quotePrefix="1" applyFont="1" applyBorder="1" applyAlignment="1"/>
    <xf numFmtId="4" fontId="24" fillId="0" borderId="9" xfId="0" applyNumberFormat="1" applyFont="1" applyBorder="1" applyAlignment="1">
      <alignment horizontal="centerContinuous"/>
    </xf>
    <xf numFmtId="4" fontId="22" fillId="0" borderId="0" xfId="0" applyNumberFormat="1" applyFont="1" applyBorder="1" applyAlignment="1"/>
    <xf numFmtId="0" fontId="24" fillId="0" borderId="0" xfId="0" applyFont="1" applyBorder="1" applyAlignment="1"/>
    <xf numFmtId="0" fontId="22" fillId="0" borderId="0" xfId="0" applyFont="1" applyFill="1" applyAlignment="1"/>
    <xf numFmtId="0" fontId="22" fillId="0" borderId="0" xfId="0" applyFont="1" applyAlignment="1"/>
    <xf numFmtId="0" fontId="25" fillId="0" borderId="11" xfId="0" applyFont="1" applyBorder="1" applyAlignment="1">
      <alignment horizontal="centerContinuous"/>
    </xf>
    <xf numFmtId="4" fontId="22" fillId="0" borderId="11" xfId="0" applyNumberFormat="1" applyFont="1" applyBorder="1" applyAlignment="1"/>
    <xf numFmtId="1" fontId="24" fillId="0" borderId="0" xfId="0" applyNumberFormat="1" applyFont="1" applyBorder="1" applyAlignment="1"/>
    <xf numFmtId="4" fontId="24" fillId="0" borderId="11" xfId="0" applyNumberFormat="1" applyFont="1" applyBorder="1" applyAlignment="1">
      <alignment horizontal="centerContinuous"/>
    </xf>
    <xf numFmtId="0" fontId="0" fillId="0" borderId="0" xfId="0" applyBorder="1" applyAlignment="1"/>
    <xf numFmtId="0" fontId="22" fillId="0" borderId="11" xfId="0" quotePrefix="1" applyFont="1" applyBorder="1" applyAlignment="1"/>
    <xf numFmtId="0" fontId="21" fillId="0" borderId="0" xfId="0" applyFont="1" applyBorder="1" applyAlignment="1"/>
    <xf numFmtId="0" fontId="24" fillId="0" borderId="1" xfId="0" applyFont="1" applyBorder="1" applyAlignment="1">
      <alignment horizontal="centerContinuous"/>
    </xf>
    <xf numFmtId="0" fontId="23" fillId="0" borderId="2" xfId="0" applyFont="1" applyBorder="1" applyAlignment="1">
      <alignment horizontal="centerContinuous"/>
    </xf>
    <xf numFmtId="0" fontId="21" fillId="0" borderId="3" xfId="0" applyFont="1" applyBorder="1" applyAlignment="1"/>
    <xf numFmtId="0" fontId="21" fillId="0" borderId="2" xfId="0" applyFont="1" applyBorder="1" applyAlignment="1"/>
    <xf numFmtId="0" fontId="17" fillId="0" borderId="0" xfId="0" quotePrefix="1" applyFont="1" applyBorder="1" applyAlignment="1"/>
    <xf numFmtId="0" fontId="20" fillId="0" borderId="0" xfId="0" applyFont="1" applyBorder="1" applyAlignment="1"/>
    <xf numFmtId="0" fontId="26" fillId="0" borderId="0" xfId="0" applyFont="1" applyBorder="1"/>
    <xf numFmtId="0" fontId="26" fillId="0" borderId="0" xfId="0" applyFont="1" applyFill="1"/>
    <xf numFmtId="0" fontId="26" fillId="0" borderId="0" xfId="0" applyFont="1"/>
    <xf numFmtId="0" fontId="27" fillId="0" borderId="0" xfId="0" applyFont="1" applyBorder="1"/>
    <xf numFmtId="0" fontId="28" fillId="0" borderId="0" xfId="0" applyFont="1"/>
    <xf numFmtId="0" fontId="17" fillId="0" borderId="0" xfId="0" applyFont="1" applyFill="1" applyBorder="1" applyAlignment="1"/>
    <xf numFmtId="0" fontId="28" fillId="0" borderId="0" xfId="0" applyFont="1" applyAlignment="1">
      <alignment horizontal="centerContinuous"/>
    </xf>
    <xf numFmtId="0" fontId="28" fillId="0" borderId="0" xfId="0" applyFont="1" applyAlignment="1"/>
    <xf numFmtId="4" fontId="17" fillId="0" borderId="15" xfId="0" applyNumberFormat="1" applyFont="1" applyBorder="1" applyAlignment="1"/>
    <xf numFmtId="0" fontId="17" fillId="0" borderId="12" xfId="0" applyFont="1" applyBorder="1" applyAlignment="1">
      <alignment horizontal="centerContinuous"/>
    </xf>
    <xf numFmtId="165" fontId="17" fillId="0" borderId="14" xfId="0" applyNumberFormat="1" applyFont="1" applyBorder="1" applyAlignment="1">
      <alignment horizontal="centerContinuous"/>
    </xf>
    <xf numFmtId="165" fontId="29" fillId="0" borderId="14" xfId="0" applyNumberFormat="1" applyFont="1" applyBorder="1" applyAlignment="1">
      <alignment horizontal="centerContinuous"/>
    </xf>
    <xf numFmtId="0" fontId="12" fillId="0" borderId="14" xfId="0" applyFont="1" applyBorder="1" applyProtection="1"/>
    <xf numFmtId="4" fontId="12" fillId="0" borderId="14" xfId="0" applyNumberFormat="1" applyFont="1" applyBorder="1" applyProtection="1"/>
    <xf numFmtId="4" fontId="29" fillId="0" borderId="13" xfId="0" applyNumberFormat="1" applyFont="1" applyBorder="1" applyProtection="1">
      <protection locked="0"/>
    </xf>
    <xf numFmtId="0" fontId="13" fillId="4" borderId="0" xfId="0" applyFont="1" applyFill="1" applyAlignment="1" applyProtection="1">
      <alignment horizontal="center"/>
    </xf>
    <xf numFmtId="0" fontId="13" fillId="4" borderId="0" xfId="0" applyFont="1" applyFill="1" applyProtection="1"/>
    <xf numFmtId="0" fontId="11" fillId="4" borderId="0" xfId="0" applyFont="1" applyFill="1" applyProtection="1"/>
    <xf numFmtId="0" fontId="12" fillId="4" borderId="0" xfId="0" applyFont="1" applyFill="1" applyProtection="1"/>
    <xf numFmtId="4" fontId="12" fillId="4" borderId="0" xfId="0" applyNumberFormat="1" applyFont="1" applyFill="1" applyProtection="1"/>
    <xf numFmtId="0" fontId="17" fillId="0" borderId="10" xfId="0" applyFont="1" applyBorder="1" applyAlignment="1"/>
    <xf numFmtId="2" fontId="17" fillId="0" borderId="13" xfId="0" applyNumberFormat="1" applyFont="1" applyBorder="1" applyAlignment="1">
      <alignment horizontal="centerContinuous"/>
    </xf>
    <xf numFmtId="2" fontId="20" fillId="0" borderId="13" xfId="0" applyNumberFormat="1" applyFont="1" applyBorder="1" applyAlignment="1">
      <alignment horizontal="centerContinuous"/>
    </xf>
    <xf numFmtId="0" fontId="2" fillId="0" borderId="13" xfId="0" applyFont="1" applyBorder="1" applyAlignment="1" applyProtection="1">
      <alignment horizontal="center"/>
      <protection locked="0"/>
    </xf>
    <xf numFmtId="2" fontId="31" fillId="4" borderId="0" xfId="0" applyNumberFormat="1" applyFont="1" applyFill="1" applyAlignment="1" applyProtection="1">
      <alignment horizontal="right"/>
    </xf>
    <xf numFmtId="2" fontId="31" fillId="0" borderId="0" xfId="0" applyNumberFormat="1" applyFont="1" applyAlignment="1" applyProtection="1">
      <alignment horizontal="right"/>
    </xf>
    <xf numFmtId="2" fontId="31" fillId="0" borderId="8" xfId="0" applyNumberFormat="1" applyFont="1" applyBorder="1" applyAlignment="1" applyProtection="1">
      <alignment horizontal="right"/>
    </xf>
    <xf numFmtId="2" fontId="31" fillId="0" borderId="7" xfId="0" applyNumberFormat="1" applyFont="1" applyBorder="1" applyAlignment="1" applyProtection="1">
      <alignment horizontal="right"/>
    </xf>
    <xf numFmtId="2" fontId="31" fillId="0" borderId="13" xfId="0" applyNumberFormat="1" applyFont="1" applyBorder="1" applyAlignment="1" applyProtection="1">
      <alignment horizontal="right"/>
    </xf>
    <xf numFmtId="0" fontId="13" fillId="4" borderId="0" xfId="0" applyFont="1" applyFill="1" applyAlignment="1" applyProtection="1">
      <alignment horizontal="centerContinuous"/>
    </xf>
    <xf numFmtId="0" fontId="11" fillId="4" borderId="0" xfId="0" applyFont="1" applyFill="1" applyAlignment="1" applyProtection="1">
      <alignment horizontal="centerContinuous"/>
    </xf>
    <xf numFmtId="0" fontId="12" fillId="4" borderId="0" xfId="0" applyFont="1" applyFill="1" applyAlignment="1" applyProtection="1">
      <alignment horizontal="centerContinuous"/>
    </xf>
    <xf numFmtId="4" fontId="12" fillId="4" borderId="0" xfId="0" applyNumberFormat="1" applyFont="1" applyFill="1" applyAlignment="1" applyProtection="1">
      <alignment horizontal="centerContinuous"/>
    </xf>
    <xf numFmtId="2" fontId="31" fillId="4" borderId="0" xfId="0" applyNumberFormat="1" applyFont="1" applyFill="1" applyAlignment="1" applyProtection="1">
      <alignment horizontal="centerContinuous"/>
    </xf>
    <xf numFmtId="2" fontId="0" fillId="0" borderId="0" xfId="0" applyNumberFormat="1" applyProtection="1">
      <protection locked="0"/>
    </xf>
    <xf numFmtId="166" fontId="0" fillId="2" borderId="0" xfId="0" applyNumberFormat="1" applyFill="1" applyBorder="1" applyAlignment="1">
      <alignment horizontal="right"/>
    </xf>
    <xf numFmtId="0" fontId="32" fillId="0" borderId="16" xfId="0" applyFont="1" applyFill="1" applyBorder="1"/>
    <xf numFmtId="0" fontId="12" fillId="0" borderId="17" xfId="0" applyFont="1" applyFill="1" applyBorder="1"/>
    <xf numFmtId="2" fontId="29" fillId="0" borderId="17" xfId="0" applyNumberFormat="1" applyFont="1" applyFill="1" applyBorder="1"/>
    <xf numFmtId="4" fontId="29" fillId="0" borderId="17" xfId="0" applyNumberFormat="1" applyFont="1" applyFill="1" applyBorder="1"/>
    <xf numFmtId="0" fontId="29" fillId="0" borderId="18" xfId="0" applyFont="1" applyFill="1" applyBorder="1"/>
    <xf numFmtId="0" fontId="12" fillId="0" borderId="0" xfId="0" applyFont="1" applyFill="1" applyBorder="1"/>
    <xf numFmtId="10" fontId="29" fillId="0" borderId="19" xfId="0" applyNumberFormat="1" applyFont="1" applyFill="1" applyBorder="1" applyAlignment="1">
      <alignment horizontal="center"/>
    </xf>
    <xf numFmtId="2" fontId="29" fillId="0" borderId="0" xfId="0" applyNumberFormat="1" applyFont="1" applyFill="1" applyBorder="1" applyProtection="1">
      <protection locked="0"/>
    </xf>
    <xf numFmtId="0" fontId="15" fillId="0" borderId="0" xfId="0" applyFont="1" applyFill="1" applyBorder="1"/>
    <xf numFmtId="0" fontId="29" fillId="0" borderId="0" xfId="0" applyFont="1" applyFill="1" applyBorder="1"/>
    <xf numFmtId="4" fontId="32" fillId="0" borderId="0" xfId="0" applyNumberFormat="1" applyFont="1" applyFill="1" applyBorder="1"/>
    <xf numFmtId="0" fontId="29" fillId="0" borderId="17" xfId="0" applyFont="1" applyFill="1" applyBorder="1"/>
    <xf numFmtId="10" fontId="29" fillId="0" borderId="17" xfId="0" applyNumberFormat="1" applyFont="1" applyFill="1" applyBorder="1" applyAlignment="1">
      <alignment horizontal="center"/>
    </xf>
    <xf numFmtId="4" fontId="12" fillId="0" borderId="17" xfId="0" applyNumberFormat="1" applyFont="1" applyBorder="1" applyProtection="1"/>
    <xf numFmtId="2" fontId="31" fillId="0" borderId="17" xfId="0" applyNumberFormat="1" applyFont="1" applyBorder="1" applyAlignment="1" applyProtection="1">
      <alignment horizontal="right"/>
    </xf>
    <xf numFmtId="0" fontId="12" fillId="0" borderId="20" xfId="0" applyFont="1" applyBorder="1" applyProtection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33" fillId="0" borderId="0" xfId="0" applyFont="1" applyProtection="1">
      <protection locked="0"/>
    </xf>
    <xf numFmtId="0" fontId="33" fillId="0" borderId="0" xfId="0" applyFont="1" applyBorder="1" applyProtection="1">
      <protection locked="0"/>
    </xf>
    <xf numFmtId="0" fontId="21" fillId="0" borderId="0" xfId="0" applyFont="1"/>
    <xf numFmtId="0" fontId="21" fillId="0" borderId="11" xfId="0" applyFont="1" applyBorder="1"/>
    <xf numFmtId="2" fontId="27" fillId="0" borderId="0" xfId="0" applyNumberFormat="1" applyFont="1" applyBorder="1" applyAlignment="1"/>
    <xf numFmtId="0" fontId="28" fillId="0" borderId="0" xfId="0" applyFont="1" applyAlignment="1">
      <alignment horizontal="left"/>
    </xf>
    <xf numFmtId="2" fontId="0" fillId="0" borderId="5" xfId="0" applyNumberFormat="1" applyBorder="1"/>
    <xf numFmtId="2" fontId="0" fillId="0" borderId="5" xfId="0" applyNumberFormat="1" applyBorder="1" applyAlignment="1">
      <alignment horizontal="centerContinuous"/>
    </xf>
    <xf numFmtId="4" fontId="29" fillId="0" borderId="0" xfId="0" applyNumberFormat="1" applyFont="1" applyFill="1" applyBorder="1" applyProtection="1">
      <protection locked="0"/>
    </xf>
    <xf numFmtId="0" fontId="33" fillId="0" borderId="0" xfId="0" quotePrefix="1" applyFont="1" applyProtection="1">
      <protection locked="0"/>
    </xf>
    <xf numFmtId="4" fontId="12" fillId="0" borderId="0" xfId="0" applyNumberFormat="1" applyFont="1" applyBorder="1" applyProtection="1"/>
    <xf numFmtId="0" fontId="30" fillId="4" borderId="0" xfId="0" applyFont="1" applyFill="1" applyAlignment="1" applyProtection="1">
      <alignment horizontal="left"/>
    </xf>
    <xf numFmtId="0" fontId="17" fillId="3" borderId="0" xfId="0" applyFont="1" applyFill="1"/>
    <xf numFmtId="0" fontId="0" fillId="3" borderId="0" xfId="0" applyFill="1"/>
    <xf numFmtId="0" fontId="17" fillId="3" borderId="0" xfId="0" applyFont="1" applyFill="1" applyBorder="1"/>
    <xf numFmtId="0" fontId="9" fillId="3" borderId="0" xfId="0" applyFont="1" applyFill="1" applyProtection="1">
      <protection locked="0"/>
    </xf>
    <xf numFmtId="0" fontId="35" fillId="3" borderId="0" xfId="0" applyFont="1" applyFill="1"/>
    <xf numFmtId="0" fontId="38" fillId="3" borderId="0" xfId="0" applyFont="1" applyFill="1"/>
    <xf numFmtId="0" fontId="29" fillId="0" borderId="0" xfId="0" applyFont="1"/>
    <xf numFmtId="0" fontId="36" fillId="0" borderId="0" xfId="0" applyFont="1" applyBorder="1" applyAlignment="1">
      <alignment horizontal="left"/>
    </xf>
    <xf numFmtId="0" fontId="32" fillId="0" borderId="0" xfId="0" applyFont="1" applyBorder="1" applyAlignment="1">
      <alignment horizontal="right"/>
    </xf>
    <xf numFmtId="2" fontId="0" fillId="0" borderId="1" xfId="0" applyNumberFormat="1" applyBorder="1" applyAlignment="1">
      <alignment horizontal="left"/>
    </xf>
    <xf numFmtId="2" fontId="33" fillId="0" borderId="1" xfId="0" applyNumberFormat="1" applyFont="1" applyBorder="1" applyProtection="1">
      <protection locked="0"/>
    </xf>
    <xf numFmtId="2" fontId="33" fillId="0" borderId="0" xfId="0" applyNumberFormat="1" applyFont="1" applyProtection="1"/>
    <xf numFmtId="2" fontId="33" fillId="0" borderId="0" xfId="0" applyNumberFormat="1" applyFont="1" applyProtection="1">
      <protection locked="0"/>
    </xf>
    <xf numFmtId="2" fontId="33" fillId="0" borderId="0" xfId="0" applyNumberFormat="1" applyFont="1" applyAlignment="1" applyProtection="1">
      <alignment horizontal="right"/>
    </xf>
    <xf numFmtId="2" fontId="33" fillId="0" borderId="0" xfId="0" applyNumberFormat="1" applyFont="1" applyBorder="1" applyAlignment="1" applyProtection="1">
      <alignment horizontal="right"/>
    </xf>
    <xf numFmtId="0" fontId="33" fillId="0" borderId="0" xfId="0" applyFont="1" applyAlignment="1" applyProtection="1">
      <alignment horizontal="left"/>
      <protection locked="0"/>
    </xf>
    <xf numFmtId="2" fontId="5" fillId="0" borderId="0" xfId="0" applyNumberFormat="1" applyFont="1" applyAlignment="1">
      <alignment horizontal="left" vertical="center"/>
    </xf>
    <xf numFmtId="2" fontId="0" fillId="0" borderId="9" xfId="0" applyNumberFormat="1" applyBorder="1"/>
    <xf numFmtId="2" fontId="0" fillId="0" borderId="9" xfId="0" applyNumberFormat="1" applyBorder="1" applyProtection="1"/>
    <xf numFmtId="0" fontId="0" fillId="0" borderId="9" xfId="0" applyBorder="1" applyProtection="1"/>
    <xf numFmtId="2" fontId="5" fillId="0" borderId="0" xfId="0" applyNumberFormat="1" applyFont="1" applyAlignment="1">
      <alignment horizontal="right" vertical="center"/>
    </xf>
    <xf numFmtId="0" fontId="33" fillId="0" borderId="3" xfId="0" applyFont="1" applyBorder="1"/>
    <xf numFmtId="0" fontId="33" fillId="0" borderId="1" xfId="0" applyFont="1" applyBorder="1" applyProtection="1"/>
    <xf numFmtId="0" fontId="33" fillId="0" borderId="1" xfId="0" quotePrefix="1" applyFont="1" applyBorder="1" applyProtection="1"/>
    <xf numFmtId="0" fontId="9" fillId="3" borderId="0" xfId="0" applyFont="1" applyFill="1" applyProtection="1"/>
    <xf numFmtId="4" fontId="9" fillId="3" borderId="0" xfId="0" applyNumberFormat="1" applyFont="1" applyFill="1" applyProtection="1"/>
    <xf numFmtId="0" fontId="33" fillId="0" borderId="3" xfId="0" applyFont="1" applyBorder="1" applyAlignment="1" applyProtection="1">
      <alignment horizontal="left"/>
      <protection locked="0"/>
    </xf>
    <xf numFmtId="0" fontId="33" fillId="0" borderId="1" xfId="0" applyFont="1" applyBorder="1" applyProtection="1">
      <protection locked="0"/>
    </xf>
    <xf numFmtId="0" fontId="33" fillId="0" borderId="8" xfId="0" applyFont="1" applyBorder="1" applyProtection="1">
      <protection locked="0"/>
    </xf>
    <xf numFmtId="168" fontId="29" fillId="0" borderId="0" xfId="0" applyNumberFormat="1" applyFont="1" applyBorder="1" applyAlignment="1" applyProtection="1">
      <alignment horizontal="left"/>
    </xf>
    <xf numFmtId="2" fontId="33" fillId="0" borderId="0" xfId="0" applyNumberFormat="1" applyFont="1"/>
    <xf numFmtId="2" fontId="33" fillId="0" borderId="0" xfId="0" applyNumberFormat="1" applyFont="1" applyAlignment="1">
      <alignment horizontal="center"/>
    </xf>
    <xf numFmtId="2" fontId="33" fillId="0" borderId="0" xfId="0" applyNumberFormat="1" applyFont="1" applyBorder="1" applyProtection="1">
      <protection locked="0"/>
    </xf>
    <xf numFmtId="0" fontId="33" fillId="0" borderId="2" xfId="0" quotePrefix="1" applyFont="1" applyBorder="1" applyProtection="1">
      <protection locked="0"/>
    </xf>
    <xf numFmtId="0" fontId="33" fillId="0" borderId="0" xfId="0" applyFont="1" applyBorder="1"/>
    <xf numFmtId="0" fontId="28" fillId="0" borderId="0" xfId="0" applyFont="1" applyBorder="1"/>
    <xf numFmtId="4" fontId="33" fillId="0" borderId="0" xfId="0" applyNumberFormat="1" applyFont="1" applyBorder="1"/>
    <xf numFmtId="2" fontId="31" fillId="0" borderId="24" xfId="0" applyNumberFormat="1" applyFont="1" applyBorder="1" applyAlignment="1" applyProtection="1">
      <alignment horizontal="right"/>
    </xf>
    <xf numFmtId="0" fontId="12" fillId="0" borderId="24" xfId="0" applyFont="1" applyBorder="1" applyProtection="1"/>
    <xf numFmtId="0" fontId="24" fillId="0" borderId="0" xfId="0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0" fontId="12" fillId="0" borderId="0" xfId="0" applyFont="1" applyBorder="1" applyProtection="1"/>
    <xf numFmtId="0" fontId="21" fillId="0" borderId="0" xfId="0" applyFont="1" applyBorder="1" applyAlignment="1">
      <alignment horizontal="left"/>
    </xf>
    <xf numFmtId="0" fontId="31" fillId="0" borderId="18" xfId="0" applyFont="1" applyFill="1" applyBorder="1" applyProtection="1">
      <protection locked="0"/>
    </xf>
    <xf numFmtId="0" fontId="28" fillId="0" borderId="24" xfId="0" applyFont="1" applyBorder="1"/>
    <xf numFmtId="0" fontId="33" fillId="0" borderId="24" xfId="0" applyFont="1" applyBorder="1"/>
    <xf numFmtId="0" fontId="42" fillId="0" borderId="0" xfId="0" applyFont="1" applyBorder="1" applyAlignment="1">
      <alignment horizontal="centerContinuous"/>
    </xf>
    <xf numFmtId="2" fontId="42" fillId="0" borderId="0" xfId="0" applyNumberFormat="1" applyFont="1" applyAlignment="1">
      <alignment horizontal="centerContinuous"/>
    </xf>
    <xf numFmtId="2" fontId="41" fillId="0" borderId="0" xfId="0" applyNumberFormat="1" applyFont="1" applyAlignment="1" applyProtection="1">
      <alignment horizontal="right"/>
    </xf>
    <xf numFmtId="2" fontId="41" fillId="0" borderId="11" xfId="0" applyNumberFormat="1" applyFont="1" applyBorder="1" applyProtection="1"/>
    <xf numFmtId="2" fontId="41" fillId="0" borderId="11" xfId="0" applyNumberFormat="1" applyFont="1" applyBorder="1" applyAlignment="1" applyProtection="1">
      <alignment horizontal="left"/>
    </xf>
    <xf numFmtId="2" fontId="37" fillId="0" borderId="0" xfId="0" applyNumberFormat="1" applyFont="1" applyAlignment="1" applyProtection="1">
      <alignment horizontal="right" vertical="center"/>
      <protection locked="0"/>
    </xf>
    <xf numFmtId="0" fontId="21" fillId="0" borderId="0" xfId="0" applyFont="1" applyAlignment="1"/>
    <xf numFmtId="2" fontId="7" fillId="0" borderId="0" xfId="0" applyNumberFormat="1" applyFont="1" applyAlignment="1"/>
    <xf numFmtId="0" fontId="33" fillId="0" borderId="0" xfId="0" applyFont="1" applyAlignment="1" applyProtection="1"/>
    <xf numFmtId="0" fontId="33" fillId="0" borderId="0" xfId="0" quotePrefix="1" applyFont="1" applyAlignment="1" applyProtection="1">
      <protection locked="0"/>
    </xf>
    <xf numFmtId="0" fontId="33" fillId="0" borderId="0" xfId="0" applyFont="1" applyAlignment="1" applyProtection="1">
      <protection locked="0"/>
    </xf>
    <xf numFmtId="1" fontId="0" fillId="0" borderId="11" xfId="0" applyNumberFormat="1" applyBorder="1" applyAlignment="1">
      <alignment horizontal="left"/>
    </xf>
    <xf numFmtId="2" fontId="0" fillId="0" borderId="4" xfId="0" applyNumberFormat="1" applyBorder="1"/>
    <xf numFmtId="2" fontId="0" fillId="0" borderId="15" xfId="0" applyNumberFormat="1" applyBorder="1"/>
    <xf numFmtId="2" fontId="0" fillId="0" borderId="14" xfId="0" applyNumberFormat="1" applyBorder="1"/>
    <xf numFmtId="2" fontId="39" fillId="5" borderId="25" xfId="0" applyNumberFormat="1" applyFont="1" applyFill="1" applyBorder="1" applyAlignment="1" applyProtection="1">
      <protection locked="0"/>
    </xf>
    <xf numFmtId="2" fontId="39" fillId="5" borderId="25" xfId="0" applyNumberFormat="1" applyFont="1" applyFill="1" applyBorder="1"/>
    <xf numFmtId="1" fontId="39" fillId="0" borderId="26" xfId="0" applyNumberFormat="1" applyFont="1" applyBorder="1" applyAlignment="1">
      <alignment horizontal="center"/>
    </xf>
    <xf numFmtId="166" fontId="39" fillId="5" borderId="27" xfId="0" applyNumberFormat="1" applyFont="1" applyFill="1" applyBorder="1" applyAlignment="1">
      <alignment horizontal="right"/>
    </xf>
    <xf numFmtId="2" fontId="39" fillId="0" borderId="27" xfId="0" applyNumberFormat="1" applyFont="1" applyBorder="1" applyAlignment="1">
      <alignment horizontal="center"/>
    </xf>
    <xf numFmtId="2" fontId="39" fillId="5" borderId="27" xfId="0" applyNumberFormat="1" applyFont="1" applyFill="1" applyBorder="1" applyAlignment="1" applyProtection="1">
      <protection locked="0"/>
    </xf>
    <xf numFmtId="2" fontId="39" fillId="0" borderId="27" xfId="0" applyNumberFormat="1" applyFont="1" applyBorder="1" applyProtection="1">
      <protection locked="0"/>
    </xf>
    <xf numFmtId="2" fontId="39" fillId="5" borderId="27" xfId="0" applyNumberFormat="1" applyFont="1" applyFill="1" applyBorder="1"/>
    <xf numFmtId="166" fontId="0" fillId="5" borderId="27" xfId="0" applyNumberFormat="1" applyFill="1" applyBorder="1" applyAlignment="1">
      <alignment horizontal="right"/>
    </xf>
    <xf numFmtId="2" fontId="0" fillId="5" borderId="27" xfId="0" applyNumberFormat="1" applyFill="1" applyBorder="1" applyAlignment="1" applyProtection="1">
      <protection locked="0"/>
    </xf>
    <xf numFmtId="1" fontId="39" fillId="0" borderId="28" xfId="0" applyNumberFormat="1" applyFont="1" applyBorder="1" applyAlignment="1">
      <alignment horizontal="center"/>
    </xf>
    <xf numFmtId="164" fontId="39" fillId="5" borderId="29" xfId="0" applyNumberFormat="1" applyFont="1" applyFill="1" applyBorder="1" applyAlignment="1">
      <alignment horizontal="right"/>
    </xf>
    <xf numFmtId="2" fontId="39" fillId="0" borderId="29" xfId="0" applyNumberFormat="1" applyFont="1" applyBorder="1" applyAlignment="1">
      <alignment horizontal="center"/>
    </xf>
    <xf numFmtId="2" fontId="39" fillId="5" borderId="29" xfId="0" applyNumberFormat="1" applyFont="1" applyFill="1" applyBorder="1" applyAlignment="1" applyProtection="1">
      <protection locked="0"/>
    </xf>
    <xf numFmtId="2" fontId="39" fillId="0" borderId="29" xfId="0" applyNumberFormat="1" applyFont="1" applyBorder="1" applyProtection="1">
      <protection locked="0"/>
    </xf>
    <xf numFmtId="2" fontId="39" fillId="5" borderId="29" xfId="0" applyNumberFormat="1" applyFont="1" applyFill="1" applyBorder="1"/>
    <xf numFmtId="2" fontId="39" fillId="0" borderId="30" xfId="0" applyNumberFormat="1" applyFont="1" applyBorder="1"/>
    <xf numFmtId="2" fontId="39" fillId="0" borderId="31" xfId="0" applyNumberFormat="1" applyFont="1" applyBorder="1"/>
    <xf numFmtId="2" fontId="0" fillId="0" borderId="32" xfId="0" applyNumberFormat="1" applyBorder="1"/>
    <xf numFmtId="2" fontId="0" fillId="0" borderId="33" xfId="0" applyNumberFormat="1" applyBorder="1"/>
    <xf numFmtId="2" fontId="8" fillId="0" borderId="5" xfId="0" applyNumberFormat="1" applyFont="1" applyBorder="1" applyAlignment="1">
      <alignment horizontal="centerContinuous"/>
    </xf>
    <xf numFmtId="2" fontId="0" fillId="0" borderId="34" xfId="0" applyNumberFormat="1" applyBorder="1" applyAlignment="1">
      <alignment horizontal="left"/>
    </xf>
    <xf numFmtId="1" fontId="9" fillId="0" borderId="32" xfId="0" applyNumberFormat="1" applyFont="1" applyBorder="1" applyAlignment="1" applyProtection="1">
      <alignment horizontal="left"/>
    </xf>
    <xf numFmtId="2" fontId="9" fillId="0" borderId="30" xfId="0" applyNumberFormat="1" applyFont="1" applyBorder="1" applyAlignment="1" applyProtection="1">
      <alignment horizontal="right"/>
    </xf>
    <xf numFmtId="2" fontId="8" fillId="0" borderId="11" xfId="0" applyNumberFormat="1" applyFont="1" applyBorder="1" applyAlignment="1">
      <alignment horizontal="center"/>
    </xf>
    <xf numFmtId="2" fontId="0" fillId="0" borderId="35" xfId="0" applyNumberFormat="1" applyBorder="1"/>
    <xf numFmtId="2" fontId="9" fillId="0" borderId="36" xfId="0" applyNumberFormat="1" applyFont="1" applyBorder="1" applyAlignment="1">
      <alignment horizontal="centerContinuous"/>
    </xf>
    <xf numFmtId="2" fontId="8" fillId="0" borderId="11" xfId="0" applyNumberFormat="1" applyFont="1" applyBorder="1" applyAlignment="1">
      <alignment horizontal="centerContinuous"/>
    </xf>
    <xf numFmtId="2" fontId="8" fillId="0" borderId="0" xfId="0" applyNumberFormat="1" applyFont="1" applyBorder="1" applyAlignment="1">
      <alignment horizontal="centerContinuous"/>
    </xf>
    <xf numFmtId="2" fontId="9" fillId="0" borderId="37" xfId="0" applyNumberFormat="1" applyFont="1" applyBorder="1" applyAlignment="1">
      <alignment horizontal="centerContinuous"/>
    </xf>
    <xf numFmtId="2" fontId="0" fillId="0" borderId="35" xfId="0" applyNumberFormat="1" applyBorder="1" applyAlignment="1">
      <alignment horizontal="center"/>
    </xf>
    <xf numFmtId="2" fontId="9" fillId="0" borderId="37" xfId="0" applyNumberFormat="1" applyFont="1" applyBorder="1" applyAlignment="1">
      <alignment horizontal="center"/>
    </xf>
    <xf numFmtId="2" fontId="0" fillId="0" borderId="35" xfId="0" applyNumberFormat="1" applyBorder="1" applyAlignment="1"/>
    <xf numFmtId="2" fontId="8" fillId="5" borderId="38" xfId="0" applyNumberFormat="1" applyFont="1" applyFill="1" applyBorder="1" applyAlignment="1"/>
    <xf numFmtId="2" fontId="4" fillId="2" borderId="38" xfId="0" applyNumberFormat="1" applyFont="1" applyFill="1" applyBorder="1" applyAlignment="1">
      <alignment horizontal="centerContinuous"/>
    </xf>
    <xf numFmtId="2" fontId="8" fillId="5" borderId="38" xfId="0" applyNumberFormat="1" applyFont="1" applyFill="1" applyBorder="1"/>
    <xf numFmtId="2" fontId="9" fillId="0" borderId="38" xfId="0" applyNumberFormat="1" applyFont="1" applyBorder="1" applyAlignment="1">
      <alignment horizontal="center"/>
    </xf>
    <xf numFmtId="166" fontId="37" fillId="2" borderId="38" xfId="0" applyNumberFormat="1" applyFont="1" applyFill="1" applyBorder="1"/>
    <xf numFmtId="169" fontId="33" fillId="0" borderId="3" xfId="0" applyNumberFormat="1" applyFont="1" applyBorder="1" applyAlignment="1" applyProtection="1">
      <alignment horizontal="center"/>
      <protection locked="0"/>
    </xf>
    <xf numFmtId="169" fontId="33" fillId="0" borderId="0" xfId="0" applyNumberFormat="1" applyFont="1" applyBorder="1" applyAlignment="1" applyProtection="1">
      <alignment horizontal="center"/>
      <protection locked="0"/>
    </xf>
    <xf numFmtId="2" fontId="33" fillId="0" borderId="0" xfId="0" applyNumberFormat="1" applyFont="1" applyBorder="1" applyAlignment="1" applyProtection="1">
      <protection locked="0"/>
    </xf>
    <xf numFmtId="2" fontId="33" fillId="0" borderId="24" xfId="0" applyNumberFormat="1" applyFont="1" applyBorder="1" applyAlignment="1" applyProtection="1">
      <protection locked="0"/>
    </xf>
    <xf numFmtId="2" fontId="0" fillId="0" borderId="24" xfId="0" applyNumberFormat="1" applyBorder="1"/>
    <xf numFmtId="0" fontId="43" fillId="4" borderId="0" xfId="0" applyFont="1" applyFill="1" applyProtection="1"/>
    <xf numFmtId="0" fontId="0" fillId="0" borderId="0" xfId="0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Border="1" applyProtection="1">
      <protection locked="0"/>
    </xf>
    <xf numFmtId="0" fontId="17" fillId="3" borderId="0" xfId="0" applyFont="1" applyFill="1" applyProtection="1">
      <protection locked="0"/>
    </xf>
    <xf numFmtId="0" fontId="18" fillId="3" borderId="0" xfId="0" quotePrefix="1" applyFont="1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2" fontId="0" fillId="0" borderId="0" xfId="0" applyNumberFormat="1" applyAlignment="1" applyProtection="1">
      <alignment horizontal="centerContinuous"/>
      <protection locked="0"/>
    </xf>
    <xf numFmtId="2" fontId="6" fillId="0" borderId="0" xfId="0" applyNumberFormat="1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2" fontId="7" fillId="0" borderId="0" xfId="0" applyNumberFormat="1" applyFont="1" applyAlignment="1" applyProtection="1">
      <alignment horizontal="centerContinuous"/>
      <protection locked="0"/>
    </xf>
    <xf numFmtId="2" fontId="5" fillId="0" borderId="0" xfId="0" applyNumberFormat="1" applyFont="1" applyAlignment="1" applyProtection="1">
      <alignment horizontal="left"/>
      <protection locked="0"/>
    </xf>
    <xf numFmtId="0" fontId="31" fillId="0" borderId="0" xfId="0" applyFont="1" applyProtection="1"/>
    <xf numFmtId="0" fontId="12" fillId="0" borderId="0" xfId="0" applyFont="1" applyAlignment="1" applyProtection="1">
      <alignment wrapText="1"/>
    </xf>
    <xf numFmtId="0" fontId="12" fillId="0" borderId="11" xfId="0" applyFont="1" applyBorder="1" applyProtection="1"/>
    <xf numFmtId="0" fontId="12" fillId="0" borderId="13" xfId="0" applyFont="1" applyBorder="1" applyProtection="1"/>
    <xf numFmtId="0" fontId="12" fillId="0" borderId="13" xfId="0" applyFont="1" applyBorder="1" applyAlignment="1" applyProtection="1">
      <alignment horizontal="center"/>
    </xf>
    <xf numFmtId="0" fontId="12" fillId="0" borderId="13" xfId="0" applyFont="1" applyBorder="1" applyAlignment="1" applyProtection="1">
      <alignment horizontal="center" vertical="center"/>
    </xf>
    <xf numFmtId="2" fontId="17" fillId="0" borderId="13" xfId="0" applyNumberFormat="1" applyFont="1" applyBorder="1" applyAlignment="1">
      <alignment horizontal="center"/>
    </xf>
    <xf numFmtId="43" fontId="39" fillId="5" borderId="27" xfId="1" applyFont="1" applyFill="1" applyBorder="1"/>
    <xf numFmtId="43" fontId="39" fillId="5" borderId="25" xfId="1" applyFont="1" applyFill="1" applyBorder="1"/>
    <xf numFmtId="43" fontId="8" fillId="5" borderId="38" xfId="1" applyFont="1" applyFill="1" applyBorder="1"/>
    <xf numFmtId="2" fontId="4" fillId="0" borderId="25" xfId="0" applyNumberFormat="1" applyFont="1" applyBorder="1" applyProtection="1">
      <protection locked="0"/>
    </xf>
    <xf numFmtId="166" fontId="39" fillId="5" borderId="32" xfId="0" applyNumberFormat="1" applyFont="1" applyFill="1" applyBorder="1" applyAlignment="1">
      <alignment horizontal="right"/>
    </xf>
    <xf numFmtId="1" fontId="8" fillId="0" borderId="45" xfId="0" applyNumberFormat="1" applyFont="1" applyBorder="1" applyAlignment="1">
      <alignment horizontal="center"/>
    </xf>
    <xf numFmtId="1" fontId="8" fillId="0" borderId="46" xfId="0" applyNumberFormat="1" applyFont="1" applyBorder="1" applyAlignment="1">
      <alignment horizontal="center"/>
    </xf>
    <xf numFmtId="2" fontId="39" fillId="0" borderId="27" xfId="0" applyNumberFormat="1" applyFont="1" applyBorder="1" applyAlignment="1">
      <alignment horizontal="center" vertical="center"/>
    </xf>
    <xf numFmtId="2" fontId="39" fillId="5" borderId="27" xfId="0" applyNumberFormat="1" applyFont="1" applyFill="1" applyBorder="1" applyAlignment="1" applyProtection="1">
      <alignment vertical="center"/>
      <protection locked="0"/>
    </xf>
    <xf numFmtId="2" fontId="39" fillId="5" borderId="27" xfId="0" applyNumberFormat="1" applyFont="1" applyFill="1" applyBorder="1" applyAlignment="1">
      <alignment vertical="center"/>
    </xf>
    <xf numFmtId="2" fontId="4" fillId="0" borderId="27" xfId="0" applyNumberFormat="1" applyFont="1" applyBorder="1" applyAlignment="1" applyProtection="1">
      <alignment horizontal="center"/>
      <protection locked="0"/>
    </xf>
    <xf numFmtId="2" fontId="4" fillId="0" borderId="42" xfId="0" applyNumberFormat="1" applyFont="1" applyBorder="1" applyAlignment="1" applyProtection="1">
      <alignment horizontal="center"/>
      <protection locked="0"/>
    </xf>
    <xf numFmtId="2" fontId="4" fillId="0" borderId="44" xfId="0" applyNumberFormat="1" applyFont="1" applyBorder="1" applyAlignment="1" applyProtection="1">
      <alignment horizontal="center"/>
      <protection locked="0"/>
    </xf>
    <xf numFmtId="166" fontId="37" fillId="2" borderId="0" xfId="0" applyNumberFormat="1" applyFont="1" applyFill="1" applyBorder="1"/>
    <xf numFmtId="2" fontId="9" fillId="0" borderId="0" xfId="0" applyNumberFormat="1" applyFont="1" applyBorder="1" applyAlignment="1">
      <alignment horizontal="center"/>
    </xf>
    <xf numFmtId="2" fontId="4" fillId="2" borderId="0" xfId="0" applyNumberFormat="1" applyFont="1" applyFill="1" applyBorder="1" applyAlignment="1">
      <alignment horizontal="centerContinuous"/>
    </xf>
    <xf numFmtId="43" fontId="37" fillId="2" borderId="0" xfId="1" applyFont="1" applyFill="1" applyBorder="1"/>
    <xf numFmtId="0" fontId="27" fillId="0" borderId="0" xfId="0" applyFont="1" applyAlignment="1">
      <alignment horizontal="left" vertical="center"/>
    </xf>
    <xf numFmtId="0" fontId="12" fillId="0" borderId="13" xfId="0" applyFont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vertical="center"/>
    </xf>
    <xf numFmtId="0" fontId="12" fillId="0" borderId="3" xfId="0" applyFont="1" applyBorder="1" applyProtection="1"/>
    <xf numFmtId="0" fontId="16" fillId="0" borderId="3" xfId="0" applyFont="1" applyBorder="1" applyProtection="1"/>
    <xf numFmtId="0" fontId="16" fillId="0" borderId="2" xfId="0" applyFont="1" applyBorder="1" applyProtection="1"/>
    <xf numFmtId="0" fontId="12" fillId="0" borderId="8" xfId="0" applyFont="1" applyBorder="1" applyAlignment="1" applyProtection="1">
      <alignment horizontal="center"/>
    </xf>
    <xf numFmtId="0" fontId="12" fillId="0" borderId="11" xfId="0" applyFont="1" applyBorder="1" applyAlignment="1" applyProtection="1">
      <alignment horizontal="center"/>
    </xf>
    <xf numFmtId="0" fontId="12" fillId="0" borderId="5" xfId="0" applyFont="1" applyBorder="1" applyProtection="1"/>
    <xf numFmtId="0" fontId="16" fillId="0" borderId="5" xfId="0" applyFont="1" applyBorder="1" applyProtection="1"/>
    <xf numFmtId="0" fontId="16" fillId="0" borderId="6" xfId="0" applyFont="1" applyBorder="1" applyProtection="1"/>
    <xf numFmtId="0" fontId="12" fillId="0" borderId="1" xfId="0" applyFont="1" applyBorder="1" applyAlignment="1" applyProtection="1">
      <alignment horizontal="left"/>
    </xf>
    <xf numFmtId="2" fontId="16" fillId="0" borderId="8" xfId="0" applyNumberFormat="1" applyFont="1" applyBorder="1" applyAlignment="1" applyProtection="1">
      <alignment horizontal="center"/>
    </xf>
    <xf numFmtId="0" fontId="15" fillId="0" borderId="11" xfId="0" applyFont="1" applyBorder="1" applyAlignment="1" applyProtection="1">
      <alignment horizontal="center" vertical="center"/>
    </xf>
    <xf numFmtId="0" fontId="15" fillId="0" borderId="13" xfId="0" applyFont="1" applyBorder="1" applyAlignment="1" applyProtection="1">
      <alignment horizontal="center" vertical="center"/>
    </xf>
    <xf numFmtId="0" fontId="15" fillId="0" borderId="11" xfId="0" applyFont="1" applyBorder="1" applyAlignment="1" applyProtection="1">
      <alignment horizontal="left" vertical="center"/>
    </xf>
    <xf numFmtId="0" fontId="10" fillId="0" borderId="13" xfId="0" applyFont="1" applyBorder="1" applyAlignment="1">
      <alignment horizontal="center"/>
    </xf>
    <xf numFmtId="0" fontId="15" fillId="0" borderId="15" xfId="0" applyFont="1" applyBorder="1" applyAlignment="1" applyProtection="1">
      <alignment horizontal="left"/>
    </xf>
    <xf numFmtId="0" fontId="16" fillId="0" borderId="14" xfId="0" applyFont="1" applyBorder="1" applyProtection="1"/>
    <xf numFmtId="0" fontId="16" fillId="0" borderId="12" xfId="0" applyFont="1" applyBorder="1" applyProtection="1"/>
    <xf numFmtId="0" fontId="12" fillId="0" borderId="10" xfId="0" applyFont="1" applyBorder="1" applyAlignment="1" applyProtection="1">
      <alignment horizontal="center"/>
    </xf>
    <xf numFmtId="0" fontId="12" fillId="0" borderId="1" xfId="0" applyFont="1" applyBorder="1" applyAlignment="1" applyProtection="1">
      <alignment horizontal="center"/>
    </xf>
    <xf numFmtId="0" fontId="12" fillId="0" borderId="14" xfId="0" applyFont="1" applyBorder="1" applyAlignment="1" applyProtection="1">
      <alignment horizontal="center"/>
    </xf>
    <xf numFmtId="0" fontId="16" fillId="0" borderId="0" xfId="0" applyFont="1" applyProtection="1"/>
    <xf numFmtId="0" fontId="12" fillId="0" borderId="0" xfId="0" applyFont="1" applyAlignment="1" applyProtection="1">
      <alignment horizontal="center"/>
    </xf>
    <xf numFmtId="0" fontId="12" fillId="0" borderId="5" xfId="0" applyFont="1" applyBorder="1" applyAlignment="1" applyProtection="1">
      <alignment horizontal="center"/>
    </xf>
    <xf numFmtId="0" fontId="15" fillId="0" borderId="3" xfId="0" applyFont="1" applyBorder="1" applyAlignment="1" applyProtection="1">
      <alignment horizontal="left"/>
    </xf>
    <xf numFmtId="0" fontId="12" fillId="0" borderId="3" xfId="0" applyFont="1" applyBorder="1" applyAlignment="1" applyProtection="1">
      <alignment horizontal="center"/>
    </xf>
    <xf numFmtId="0" fontId="12" fillId="0" borderId="15" xfId="0" applyFont="1" applyBorder="1" applyAlignment="1" applyProtection="1">
      <alignment horizontal="center"/>
    </xf>
    <xf numFmtId="0" fontId="15" fillId="0" borderId="14" xfId="0" applyFont="1" applyBorder="1" applyProtection="1"/>
    <xf numFmtId="0" fontId="15" fillId="0" borderId="14" xfId="0" applyFont="1" applyBorder="1" applyAlignment="1" applyProtection="1">
      <alignment horizontal="left"/>
    </xf>
    <xf numFmtId="4" fontId="14" fillId="0" borderId="13" xfId="0" applyNumberFormat="1" applyFont="1" applyBorder="1" applyProtection="1"/>
    <xf numFmtId="0" fontId="16" fillId="0" borderId="24" xfId="0" applyFont="1" applyBorder="1" applyProtection="1">
      <protection locked="0"/>
    </xf>
    <xf numFmtId="0" fontId="16" fillId="0" borderId="24" xfId="0" applyFont="1" applyBorder="1" applyProtection="1"/>
    <xf numFmtId="0" fontId="12" fillId="0" borderId="24" xfId="0" applyFont="1" applyBorder="1" applyAlignment="1" applyProtection="1">
      <alignment horizontal="center"/>
    </xf>
    <xf numFmtId="0" fontId="16" fillId="0" borderId="0" xfId="0" applyFont="1" applyProtection="1">
      <protection locked="0"/>
    </xf>
    <xf numFmtId="4" fontId="16" fillId="0" borderId="0" xfId="0" applyNumberFormat="1" applyFont="1" applyProtection="1">
      <protection locked="0"/>
    </xf>
    <xf numFmtId="0" fontId="12" fillId="0" borderId="0" xfId="0" applyFont="1" applyAlignment="1" applyProtection="1">
      <alignment horizontal="left"/>
    </xf>
    <xf numFmtId="0" fontId="16" fillId="0" borderId="0" xfId="0" applyFont="1" applyBorder="1" applyProtection="1"/>
    <xf numFmtId="0" fontId="12" fillId="0" borderId="0" xfId="0" applyFont="1" applyBorder="1" applyAlignment="1" applyProtection="1">
      <alignment horizontal="center"/>
    </xf>
    <xf numFmtId="0" fontId="16" fillId="0" borderId="5" xfId="0" applyFont="1" applyBorder="1" applyAlignment="1" applyProtection="1">
      <alignment horizontal="center"/>
    </xf>
    <xf numFmtId="0" fontId="12" fillId="0" borderId="7" xfId="0" applyFont="1" applyBorder="1" applyAlignment="1" applyProtection="1">
      <alignment horizontal="center"/>
    </xf>
    <xf numFmtId="4" fontId="12" fillId="0" borderId="7" xfId="0" applyNumberFormat="1" applyFont="1" applyBorder="1" applyAlignment="1" applyProtection="1">
      <alignment horizontal="center"/>
    </xf>
    <xf numFmtId="167" fontId="12" fillId="0" borderId="7" xfId="0" applyNumberFormat="1" applyFont="1" applyBorder="1" applyAlignment="1" applyProtection="1">
      <alignment horizontal="left"/>
    </xf>
    <xf numFmtId="10" fontId="31" fillId="0" borderId="0" xfId="0" applyNumberFormat="1" applyFont="1" applyAlignment="1" applyProtection="1">
      <alignment horizontal="right"/>
    </xf>
    <xf numFmtId="2" fontId="16" fillId="0" borderId="8" xfId="0" applyNumberFormat="1" applyFont="1" applyBorder="1" applyAlignment="1" applyProtection="1">
      <alignment horizontal="right"/>
    </xf>
    <xf numFmtId="2" fontId="42" fillId="0" borderId="0" xfId="0" quotePrefix="1" applyNumberFormat="1" applyFont="1" applyFill="1" applyBorder="1" applyAlignment="1" applyProtection="1">
      <protection locked="0"/>
    </xf>
    <xf numFmtId="2" fontId="42" fillId="0" borderId="19" xfId="0" quotePrefix="1" applyNumberFormat="1" applyFont="1" applyFill="1" applyBorder="1" applyAlignment="1" applyProtection="1">
      <protection locked="0"/>
    </xf>
    <xf numFmtId="2" fontId="41" fillId="0" borderId="11" xfId="0" applyNumberFormat="1" applyFont="1" applyBorder="1" applyAlignment="1" applyProtection="1"/>
    <xf numFmtId="2" fontId="41" fillId="0" borderId="0" xfId="0" applyNumberFormat="1" applyFont="1" applyBorder="1" applyAlignment="1" applyProtection="1"/>
    <xf numFmtId="0" fontId="3" fillId="0" borderId="0" xfId="0" applyFont="1"/>
    <xf numFmtId="2" fontId="3" fillId="0" borderId="0" xfId="0" applyNumberFormat="1" applyFont="1"/>
    <xf numFmtId="4" fontId="12" fillId="0" borderId="13" xfId="0" applyNumberFormat="1" applyFont="1" applyFill="1" applyBorder="1" applyProtection="1">
      <protection locked="0"/>
    </xf>
    <xf numFmtId="0" fontId="12" fillId="0" borderId="13" xfId="0" applyFont="1" applyFill="1" applyBorder="1" applyAlignment="1" applyProtection="1">
      <alignment horizontal="center" vertical="center"/>
    </xf>
    <xf numFmtId="0" fontId="12" fillId="0" borderId="13" xfId="0" applyFont="1" applyFill="1" applyBorder="1" applyAlignment="1" applyProtection="1">
      <alignment horizontal="center"/>
      <protection locked="0"/>
    </xf>
    <xf numFmtId="0" fontId="12" fillId="0" borderId="13" xfId="0" applyFont="1" applyFill="1" applyBorder="1" applyAlignment="1" applyProtection="1">
      <alignment horizontal="center"/>
    </xf>
    <xf numFmtId="0" fontId="1" fillId="0" borderId="0" xfId="2"/>
    <xf numFmtId="0" fontId="46" fillId="0" borderId="0" xfId="2" applyFont="1"/>
    <xf numFmtId="0" fontId="1" fillId="0" borderId="0" xfId="2" applyFont="1" applyAlignment="1">
      <alignment horizontal="right"/>
    </xf>
    <xf numFmtId="0" fontId="1" fillId="0" borderId="13" xfId="2" applyBorder="1" applyAlignment="1">
      <alignment vertical="top"/>
    </xf>
    <xf numFmtId="0" fontId="1" fillId="0" borderId="13" xfId="2" applyBorder="1" applyAlignment="1">
      <alignment vertical="top" wrapText="1"/>
    </xf>
    <xf numFmtId="49" fontId="1" fillId="0" borderId="13" xfId="2" applyNumberFormat="1" applyBorder="1" applyAlignment="1">
      <alignment vertical="top" wrapText="1"/>
    </xf>
    <xf numFmtId="0" fontId="1" fillId="0" borderId="13" xfId="2" applyBorder="1"/>
    <xf numFmtId="10" fontId="1" fillId="0" borderId="13" xfId="2" applyNumberFormat="1" applyBorder="1" applyAlignment="1">
      <alignment horizontal="center"/>
    </xf>
    <xf numFmtId="10" fontId="1" fillId="0" borderId="13" xfId="2" applyNumberFormat="1" applyBorder="1" applyAlignment="1">
      <alignment horizontal="center" wrapText="1"/>
    </xf>
    <xf numFmtId="10" fontId="1" fillId="0" borderId="0" xfId="2" applyNumberFormat="1"/>
    <xf numFmtId="0" fontId="1" fillId="0" borderId="0" xfId="2" applyAlignment="1">
      <alignment horizontal="right"/>
    </xf>
    <xf numFmtId="0" fontId="1" fillId="0" borderId="3" xfId="2" applyBorder="1"/>
    <xf numFmtId="0" fontId="1" fillId="0" borderId="0" xfId="2" applyAlignment="1">
      <alignment horizontal="center"/>
    </xf>
    <xf numFmtId="0" fontId="12" fillId="0" borderId="13" xfId="0" applyFont="1" applyBorder="1" applyAlignment="1" applyProtection="1">
      <alignment horizontal="left" vertical="center" wrapText="1"/>
    </xf>
    <xf numFmtId="0" fontId="3" fillId="0" borderId="3" xfId="0" applyFont="1" applyBorder="1"/>
    <xf numFmtId="0" fontId="21" fillId="0" borderId="5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2" fontId="31" fillId="0" borderId="0" xfId="0" applyNumberFormat="1" applyFont="1" applyBorder="1" applyAlignment="1" applyProtection="1">
      <alignment horizontal="right"/>
    </xf>
    <xf numFmtId="0" fontId="12" fillId="0" borderId="0" xfId="0" applyFont="1" applyAlignment="1" applyProtection="1">
      <alignment vertical="top"/>
    </xf>
    <xf numFmtId="0" fontId="12" fillId="0" borderId="13" xfId="0" applyFont="1" applyFill="1" applyBorder="1" applyAlignment="1" applyProtection="1">
      <alignment horizontal="center" vertical="center" wrapText="1"/>
    </xf>
    <xf numFmtId="4" fontId="12" fillId="0" borderId="10" xfId="0" applyNumberFormat="1" applyFont="1" applyBorder="1" applyProtection="1"/>
    <xf numFmtId="2" fontId="31" fillId="0" borderId="10" xfId="0" applyNumberFormat="1" applyFont="1" applyBorder="1" applyAlignment="1" applyProtection="1">
      <alignment horizontal="right"/>
    </xf>
    <xf numFmtId="0" fontId="12" fillId="0" borderId="13" xfId="0" applyFont="1" applyBorder="1" applyAlignment="1" applyProtection="1">
      <alignment horizontal="right"/>
      <protection locked="0"/>
    </xf>
    <xf numFmtId="167" fontId="12" fillId="3" borderId="13" xfId="0" applyNumberFormat="1" applyFont="1" applyFill="1" applyBorder="1" applyAlignment="1" applyProtection="1">
      <alignment horizontal="right"/>
      <protection locked="0"/>
    </xf>
    <xf numFmtId="4" fontId="12" fillId="0" borderId="13" xfId="0" applyNumberFormat="1" applyFont="1" applyFill="1" applyBorder="1" applyAlignment="1" applyProtection="1">
      <alignment horizontal="right"/>
      <protection locked="0"/>
    </xf>
    <xf numFmtId="43" fontId="12" fillId="0" borderId="13" xfId="1" applyFont="1" applyFill="1" applyBorder="1" applyAlignment="1" applyProtection="1">
      <protection locked="0"/>
    </xf>
    <xf numFmtId="167" fontId="12" fillId="0" borderId="13" xfId="0" applyNumberFormat="1" applyFont="1" applyFill="1" applyBorder="1" applyAlignment="1" applyProtection="1">
      <protection locked="0"/>
    </xf>
    <xf numFmtId="167" fontId="12" fillId="0" borderId="7" xfId="0" applyNumberFormat="1" applyFont="1" applyFill="1" applyBorder="1" applyAlignment="1" applyProtection="1">
      <protection locked="0"/>
    </xf>
    <xf numFmtId="167" fontId="12" fillId="3" borderId="7" xfId="0" applyNumberFormat="1" applyFont="1" applyFill="1" applyBorder="1" applyProtection="1">
      <protection locked="0"/>
    </xf>
    <xf numFmtId="0" fontId="12" fillId="0" borderId="15" xfId="0" applyFont="1" applyBorder="1" applyAlignment="1" applyProtection="1">
      <alignment horizontal="left"/>
    </xf>
    <xf numFmtId="0" fontId="12" fillId="0" borderId="14" xfId="0" applyFont="1" applyBorder="1" applyAlignment="1" applyProtection="1">
      <alignment horizontal="left"/>
    </xf>
    <xf numFmtId="0" fontId="12" fillId="0" borderId="12" xfId="0" applyFont="1" applyBorder="1" applyAlignment="1" applyProtection="1">
      <alignment horizontal="left"/>
    </xf>
    <xf numFmtId="2" fontId="16" fillId="0" borderId="13" xfId="0" applyNumberFormat="1" applyFont="1" applyBorder="1" applyAlignment="1" applyProtection="1">
      <alignment horizontal="right"/>
    </xf>
    <xf numFmtId="0" fontId="48" fillId="0" borderId="13" xfId="0" applyFont="1" applyBorder="1" applyAlignment="1" applyProtection="1">
      <alignment horizontal="center"/>
    </xf>
    <xf numFmtId="1" fontId="8" fillId="0" borderId="47" xfId="0" applyNumberFormat="1" applyFont="1" applyBorder="1" applyAlignment="1">
      <alignment horizontal="center"/>
    </xf>
    <xf numFmtId="2" fontId="39" fillId="5" borderId="43" xfId="0" applyNumberFormat="1" applyFont="1" applyFill="1" applyBorder="1" applyAlignment="1" applyProtection="1">
      <protection locked="0"/>
    </xf>
    <xf numFmtId="2" fontId="4" fillId="0" borderId="43" xfId="0" applyNumberFormat="1" applyFont="1" applyBorder="1" applyProtection="1">
      <protection locked="0"/>
    </xf>
    <xf numFmtId="1" fontId="8" fillId="0" borderId="45" xfId="0" applyNumberFormat="1" applyFont="1" applyBorder="1" applyAlignment="1">
      <alignment horizontal="center" vertical="center" wrapText="1"/>
    </xf>
    <xf numFmtId="2" fontId="9" fillId="0" borderId="42" xfId="0" applyNumberFormat="1" applyFont="1" applyBorder="1" applyAlignment="1">
      <alignment horizontal="centerContinuous"/>
    </xf>
    <xf numFmtId="43" fontId="39" fillId="5" borderId="48" xfId="1" applyFont="1" applyFill="1" applyBorder="1"/>
    <xf numFmtId="43" fontId="39" fillId="5" borderId="49" xfId="1" applyFont="1" applyFill="1" applyBorder="1" applyAlignment="1">
      <alignment vertical="center"/>
    </xf>
    <xf numFmtId="43" fontId="39" fillId="5" borderId="49" xfId="1" applyFont="1" applyFill="1" applyBorder="1"/>
    <xf numFmtId="0" fontId="12" fillId="0" borderId="2" xfId="0" applyFont="1" applyBorder="1" applyAlignment="1" applyProtection="1">
      <alignment horizontal="center"/>
    </xf>
    <xf numFmtId="2" fontId="12" fillId="0" borderId="13" xfId="0" applyNumberFormat="1" applyFont="1" applyBorder="1" applyAlignment="1" applyProtection="1">
      <alignment horizontal="right" vertical="center" wrapText="1"/>
    </xf>
    <xf numFmtId="0" fontId="12" fillId="0" borderId="13" xfId="0" applyFont="1" applyBorder="1" applyAlignment="1" applyProtection="1">
      <alignment horizontal="right" vertical="center" wrapText="1"/>
    </xf>
    <xf numFmtId="166" fontId="39" fillId="5" borderId="41" xfId="0" applyNumberFormat="1" applyFont="1" applyFill="1" applyBorder="1" applyAlignment="1">
      <alignment horizontal="right"/>
    </xf>
    <xf numFmtId="166" fontId="39" fillId="5" borderId="40" xfId="0" applyNumberFormat="1" applyFont="1" applyFill="1" applyBorder="1" applyAlignment="1">
      <alignment horizontal="right" vertical="center"/>
    </xf>
    <xf numFmtId="43" fontId="39" fillId="5" borderId="30" xfId="1" applyFont="1" applyFill="1" applyBorder="1"/>
    <xf numFmtId="43" fontId="39" fillId="5" borderId="50" xfId="1" applyFont="1" applyFill="1" applyBorder="1"/>
    <xf numFmtId="0" fontId="13" fillId="0" borderId="0" xfId="0" applyFont="1" applyAlignment="1" applyProtection="1">
      <alignment horizontal="left"/>
    </xf>
    <xf numFmtId="4" fontId="16" fillId="0" borderId="24" xfId="0" applyNumberFormat="1" applyFont="1" applyFill="1" applyBorder="1" applyProtection="1">
      <protection locked="0"/>
    </xf>
    <xf numFmtId="167" fontId="16" fillId="0" borderId="8" xfId="0" applyNumberFormat="1" applyFont="1" applyBorder="1" applyProtection="1"/>
    <xf numFmtId="2" fontId="12" fillId="0" borderId="13" xfId="0" applyNumberFormat="1" applyFont="1" applyBorder="1" applyAlignment="1" applyProtection="1">
      <alignment horizontal="right" wrapText="1"/>
    </xf>
    <xf numFmtId="0" fontId="13" fillId="0" borderId="0" xfId="0" applyFont="1" applyAlignment="1" applyProtection="1">
      <alignment horizontal="left" vertical="top"/>
    </xf>
    <xf numFmtId="0" fontId="50" fillId="6" borderId="0" xfId="0" applyFont="1" applyFill="1" applyAlignment="1"/>
    <xf numFmtId="0" fontId="50" fillId="6" borderId="0" xfId="0" applyFont="1" applyFill="1"/>
    <xf numFmtId="0" fontId="8" fillId="6" borderId="0" xfId="0" applyFont="1" applyFill="1" applyAlignment="1"/>
    <xf numFmtId="4" fontId="33" fillId="0" borderId="24" xfId="0" applyNumberFormat="1" applyFont="1" applyFill="1" applyBorder="1"/>
    <xf numFmtId="167" fontId="12" fillId="0" borderId="0" xfId="0" applyNumberFormat="1" applyFont="1" applyBorder="1" applyProtection="1"/>
    <xf numFmtId="167" fontId="12" fillId="0" borderId="13" xfId="0" applyNumberFormat="1" applyFont="1" applyFill="1" applyBorder="1" applyProtection="1">
      <protection locked="0"/>
    </xf>
    <xf numFmtId="4" fontId="12" fillId="0" borderId="13" xfId="0" applyNumberFormat="1" applyFont="1" applyFill="1" applyBorder="1" applyProtection="1"/>
    <xf numFmtId="2" fontId="31" fillId="0" borderId="13" xfId="0" applyNumberFormat="1" applyFont="1" applyFill="1" applyBorder="1" applyAlignment="1" applyProtection="1">
      <alignment horizontal="right"/>
    </xf>
    <xf numFmtId="2" fontId="33" fillId="0" borderId="24" xfId="0" applyNumberFormat="1" applyFont="1" applyFill="1" applyBorder="1"/>
    <xf numFmtId="4" fontId="12" fillId="0" borderId="7" xfId="0" applyNumberFormat="1" applyFont="1" applyFill="1" applyBorder="1" applyProtection="1">
      <protection locked="0"/>
    </xf>
    <xf numFmtId="0" fontId="12" fillId="0" borderId="10" xfId="0" applyFont="1" applyFill="1" applyBorder="1" applyAlignment="1" applyProtection="1">
      <alignment horizontal="right" vertical="center" wrapText="1"/>
    </xf>
    <xf numFmtId="0" fontId="12" fillId="0" borderId="10" xfId="0" applyFont="1" applyFill="1" applyBorder="1" applyAlignment="1" applyProtection="1">
      <alignment horizontal="left" vertical="center" wrapText="1"/>
    </xf>
    <xf numFmtId="2" fontId="0" fillId="0" borderId="3" xfId="0" applyNumberFormat="1" applyBorder="1" applyAlignment="1"/>
    <xf numFmtId="2" fontId="0" fillId="0" borderId="3" xfId="0" applyNumberFormat="1" applyBorder="1"/>
    <xf numFmtId="0" fontId="12" fillId="0" borderId="8" xfId="0" applyFont="1" applyBorder="1" applyAlignment="1" applyProtection="1">
      <alignment horizontal="center"/>
      <protection locked="0"/>
    </xf>
    <xf numFmtId="170" fontId="12" fillId="0" borderId="13" xfId="0" applyNumberFormat="1" applyFont="1" applyBorder="1" applyAlignment="1" applyProtection="1">
      <alignment horizontal="right" vertical="center" wrapText="1"/>
    </xf>
    <xf numFmtId="0" fontId="12" fillId="0" borderId="15" xfId="0" applyFont="1" applyBorder="1" applyAlignment="1" applyProtection="1">
      <alignment horizontal="left" wrapText="1"/>
    </xf>
    <xf numFmtId="0" fontId="12" fillId="0" borderId="14" xfId="0" applyFont="1" applyBorder="1" applyAlignment="1" applyProtection="1">
      <alignment horizontal="left" wrapText="1"/>
    </xf>
    <xf numFmtId="0" fontId="12" fillId="0" borderId="12" xfId="0" applyFont="1" applyBorder="1" applyAlignment="1" applyProtection="1">
      <alignment horizontal="left" wrapText="1"/>
    </xf>
    <xf numFmtId="0" fontId="12" fillId="0" borderId="15" xfId="0" applyFont="1" applyFill="1" applyBorder="1" applyAlignment="1" applyProtection="1">
      <alignment horizontal="left" wrapText="1"/>
    </xf>
    <xf numFmtId="0" fontId="12" fillId="0" borderId="14" xfId="0" applyFont="1" applyFill="1" applyBorder="1" applyAlignment="1" applyProtection="1">
      <alignment horizontal="left" wrapText="1"/>
    </xf>
    <xf numFmtId="0" fontId="12" fillId="0" borderId="12" xfId="0" applyFont="1" applyFill="1" applyBorder="1" applyAlignment="1" applyProtection="1">
      <alignment horizontal="left" wrapText="1"/>
    </xf>
    <xf numFmtId="0" fontId="12" fillId="0" borderId="15" xfId="0" applyFont="1" applyFill="1" applyBorder="1" applyAlignment="1" applyProtection="1">
      <alignment horizontal="left"/>
    </xf>
    <xf numFmtId="0" fontId="12" fillId="0" borderId="14" xfId="0" applyFont="1" applyFill="1" applyBorder="1" applyAlignment="1" applyProtection="1">
      <alignment horizontal="left"/>
    </xf>
    <xf numFmtId="0" fontId="12" fillId="0" borderId="12" xfId="0" applyFont="1" applyFill="1" applyBorder="1" applyAlignment="1" applyProtection="1">
      <alignment horizontal="left"/>
    </xf>
    <xf numFmtId="0" fontId="49" fillId="0" borderId="15" xfId="0" applyFont="1" applyFill="1" applyBorder="1" applyAlignment="1" applyProtection="1">
      <alignment horizontal="left" vertical="center" wrapText="1"/>
    </xf>
    <xf numFmtId="0" fontId="49" fillId="0" borderId="14" xfId="0" applyFont="1" applyFill="1" applyBorder="1" applyAlignment="1" applyProtection="1">
      <alignment horizontal="left" vertical="center" wrapText="1"/>
    </xf>
    <xf numFmtId="0" fontId="49" fillId="0" borderId="12" xfId="0" applyFont="1" applyFill="1" applyBorder="1" applyAlignment="1" applyProtection="1">
      <alignment horizontal="left" vertical="center" wrapText="1"/>
    </xf>
    <xf numFmtId="0" fontId="49" fillId="0" borderId="15" xfId="0" applyFont="1" applyFill="1" applyBorder="1" applyAlignment="1" applyProtection="1">
      <alignment horizontal="left" vertical="top" wrapText="1"/>
    </xf>
    <xf numFmtId="0" fontId="49" fillId="0" borderId="14" xfId="0" applyFont="1" applyFill="1" applyBorder="1" applyAlignment="1" applyProtection="1">
      <alignment horizontal="left" vertical="top" wrapText="1"/>
    </xf>
    <xf numFmtId="0" fontId="49" fillId="0" borderId="12" xfId="0" applyFont="1" applyFill="1" applyBorder="1" applyAlignment="1" applyProtection="1">
      <alignment horizontal="left" vertical="top" wrapText="1"/>
    </xf>
    <xf numFmtId="0" fontId="49" fillId="0" borderId="15" xfId="0" applyFont="1" applyBorder="1" applyAlignment="1" applyProtection="1">
      <alignment horizontal="left" vertical="top" wrapText="1"/>
    </xf>
    <xf numFmtId="0" fontId="49" fillId="0" borderId="14" xfId="0" applyFont="1" applyBorder="1" applyAlignment="1" applyProtection="1">
      <alignment horizontal="left" vertical="top" wrapText="1"/>
    </xf>
    <xf numFmtId="0" fontId="49" fillId="0" borderId="12" xfId="0" applyFont="1" applyBorder="1" applyAlignment="1" applyProtection="1">
      <alignment horizontal="left" vertical="top" wrapText="1"/>
    </xf>
    <xf numFmtId="0" fontId="49" fillId="0" borderId="15" xfId="0" applyFont="1" applyBorder="1" applyAlignment="1" applyProtection="1">
      <alignment horizontal="left" wrapText="1"/>
    </xf>
    <xf numFmtId="0" fontId="49" fillId="0" borderId="14" xfId="0" applyFont="1" applyBorder="1" applyAlignment="1" applyProtection="1">
      <alignment horizontal="left" wrapText="1"/>
    </xf>
    <xf numFmtId="0" fontId="49" fillId="0" borderId="12" xfId="0" applyFont="1" applyBorder="1" applyAlignment="1" applyProtection="1">
      <alignment horizontal="left" wrapText="1"/>
    </xf>
    <xf numFmtId="14" fontId="12" fillId="0" borderId="3" xfId="0" applyNumberFormat="1" applyFont="1" applyBorder="1" applyAlignment="1" applyProtection="1">
      <alignment horizontal="center"/>
      <protection locked="0"/>
    </xf>
    <xf numFmtId="0" fontId="16" fillId="0" borderId="15" xfId="0" applyFont="1" applyBorder="1" applyAlignment="1" applyProtection="1">
      <alignment horizontal="center"/>
    </xf>
    <xf numFmtId="0" fontId="16" fillId="0" borderId="14" xfId="0" applyFont="1" applyBorder="1" applyAlignment="1" applyProtection="1">
      <alignment horizontal="center"/>
    </xf>
    <xf numFmtId="0" fontId="16" fillId="0" borderId="12" xfId="0" applyFont="1" applyBorder="1" applyAlignment="1" applyProtection="1">
      <alignment horizontal="center"/>
    </xf>
    <xf numFmtId="0" fontId="12" fillId="0" borderId="15" xfId="0" applyFont="1" applyBorder="1" applyAlignment="1" applyProtection="1">
      <alignment horizontal="left" vertical="top" wrapText="1"/>
    </xf>
    <xf numFmtId="0" fontId="12" fillId="0" borderId="14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>
      <alignment horizontal="left" vertical="top" wrapText="1"/>
    </xf>
    <xf numFmtId="0" fontId="33" fillId="0" borderId="18" xfId="0" applyFont="1" applyFill="1" applyBorder="1" applyAlignment="1" applyProtection="1">
      <alignment horizontal="left"/>
      <protection locked="0"/>
    </xf>
    <xf numFmtId="0" fontId="33" fillId="0" borderId="0" xfId="0" applyFont="1" applyFill="1" applyBorder="1" applyAlignment="1" applyProtection="1">
      <alignment horizontal="left"/>
      <protection locked="0"/>
    </xf>
    <xf numFmtId="0" fontId="31" fillId="0" borderId="18" xfId="0" applyFont="1" applyFill="1" applyBorder="1" applyAlignment="1">
      <alignment horizontal="left"/>
    </xf>
    <xf numFmtId="0" fontId="31" fillId="0" borderId="0" xfId="0" applyFont="1" applyFill="1" applyBorder="1" applyAlignment="1">
      <alignment horizontal="left"/>
    </xf>
    <xf numFmtId="0" fontId="31" fillId="0" borderId="18" xfId="0" applyFont="1" applyFill="1" applyBorder="1" applyAlignment="1" applyProtection="1">
      <alignment horizontal="left"/>
      <protection locked="0"/>
    </xf>
    <xf numFmtId="0" fontId="31" fillId="0" borderId="0" xfId="0" applyFont="1" applyFill="1" applyBorder="1" applyAlignment="1" applyProtection="1">
      <alignment horizontal="left"/>
      <protection locked="0"/>
    </xf>
    <xf numFmtId="0" fontId="12" fillId="0" borderId="15" xfId="0" applyFont="1" applyBorder="1" applyAlignment="1" applyProtection="1">
      <alignment horizontal="left" vertical="center" wrapText="1"/>
    </xf>
    <xf numFmtId="0" fontId="12" fillId="0" borderId="14" xfId="0" applyFont="1" applyBorder="1" applyAlignment="1" applyProtection="1">
      <alignment horizontal="left" vertical="center" wrapText="1"/>
    </xf>
    <xf numFmtId="0" fontId="12" fillId="0" borderId="12" xfId="0" applyFont="1" applyBorder="1" applyAlignment="1" applyProtection="1">
      <alignment horizontal="left" vertical="center" wrapText="1"/>
    </xf>
    <xf numFmtId="0" fontId="12" fillId="0" borderId="15" xfId="0" applyFont="1" applyBorder="1" applyAlignment="1" applyProtection="1">
      <alignment horizontal="left" vertical="top"/>
    </xf>
    <xf numFmtId="0" fontId="12" fillId="0" borderId="14" xfId="0" applyFont="1" applyBorder="1" applyAlignment="1" applyProtection="1">
      <alignment horizontal="left" vertical="top"/>
    </xf>
    <xf numFmtId="0" fontId="12" fillId="0" borderId="12" xfId="0" applyFont="1" applyBorder="1" applyAlignment="1" applyProtection="1">
      <alignment horizontal="left" vertical="top"/>
    </xf>
    <xf numFmtId="0" fontId="15" fillId="0" borderId="4" xfId="0" applyFont="1" applyBorder="1" applyAlignment="1" applyProtection="1">
      <alignment horizontal="center"/>
    </xf>
    <xf numFmtId="0" fontId="15" fillId="0" borderId="5" xfId="0" applyFont="1" applyBorder="1" applyAlignment="1" applyProtection="1">
      <alignment horizontal="center"/>
    </xf>
    <xf numFmtId="0" fontId="15" fillId="0" borderId="6" xfId="0" applyFont="1" applyBorder="1" applyAlignment="1" applyProtection="1">
      <alignment horizontal="center"/>
    </xf>
    <xf numFmtId="2" fontId="33" fillId="0" borderId="0" xfId="0" quotePrefix="1" applyNumberFormat="1" applyFont="1" applyFill="1" applyBorder="1" applyAlignment="1" applyProtection="1">
      <alignment horizontal="left"/>
      <protection locked="0"/>
    </xf>
    <xf numFmtId="0" fontId="15" fillId="0" borderId="15" xfId="0" applyFont="1" applyBorder="1" applyAlignment="1" applyProtection="1">
      <alignment horizontal="left" vertic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2" xfId="0" applyFont="1" applyBorder="1" applyAlignment="1" applyProtection="1">
      <alignment horizontal="left" vertical="center" wrapText="1"/>
    </xf>
    <xf numFmtId="0" fontId="12" fillId="0" borderId="15" xfId="0" applyFont="1" applyFill="1" applyBorder="1" applyAlignment="1" applyProtection="1">
      <alignment horizontal="left" vertical="top" wrapText="1"/>
    </xf>
    <xf numFmtId="0" fontId="12" fillId="0" borderId="14" xfId="0" applyFont="1" applyFill="1" applyBorder="1" applyAlignment="1" applyProtection="1">
      <alignment horizontal="left" vertical="top" wrapText="1"/>
    </xf>
    <xf numFmtId="0" fontId="12" fillId="0" borderId="12" xfId="0" applyFont="1" applyFill="1" applyBorder="1" applyAlignment="1" applyProtection="1">
      <alignment horizontal="left" vertical="top" wrapText="1"/>
    </xf>
    <xf numFmtId="169" fontId="33" fillId="0" borderId="3" xfId="0" applyNumberFormat="1" applyFont="1" applyBorder="1" applyAlignment="1">
      <alignment horizontal="center"/>
    </xf>
    <xf numFmtId="2" fontId="33" fillId="0" borderId="1" xfId="0" applyNumberFormat="1" applyFont="1" applyBorder="1" applyAlignment="1" applyProtection="1">
      <alignment horizontal="center"/>
    </xf>
    <xf numFmtId="2" fontId="33" fillId="0" borderId="3" xfId="0" applyNumberFormat="1" applyFont="1" applyBorder="1" applyAlignment="1" applyProtection="1">
      <alignment horizontal="center"/>
    </xf>
    <xf numFmtId="2" fontId="33" fillId="0" borderId="2" xfId="0" applyNumberFormat="1" applyFont="1" applyBorder="1" applyAlignment="1" applyProtection="1">
      <alignment horizontal="center"/>
    </xf>
    <xf numFmtId="2" fontId="39" fillId="0" borderId="30" xfId="0" applyNumberFormat="1" applyFont="1" applyBorder="1" applyAlignment="1">
      <alignment horizontal="center"/>
    </xf>
    <xf numFmtId="2" fontId="39" fillId="0" borderId="32" xfId="0" applyNumberFormat="1" applyFont="1" applyBorder="1" applyAlignment="1">
      <alignment horizontal="center"/>
    </xf>
    <xf numFmtId="2" fontId="4" fillId="0" borderId="30" xfId="0" applyNumberFormat="1" applyFont="1" applyBorder="1" applyAlignment="1">
      <alignment horizontal="center"/>
    </xf>
    <xf numFmtId="2" fontId="41" fillId="0" borderId="11" xfId="0" applyNumberFormat="1" applyFont="1" applyBorder="1" applyAlignment="1" applyProtection="1">
      <alignment horizontal="left"/>
    </xf>
    <xf numFmtId="2" fontId="41" fillId="0" borderId="0" xfId="0" applyNumberFormat="1" applyFont="1" applyBorder="1" applyAlignment="1" applyProtection="1">
      <alignment horizontal="left"/>
    </xf>
    <xf numFmtId="2" fontId="8" fillId="0" borderId="35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2" fontId="4" fillId="0" borderId="30" xfId="0" applyNumberFormat="1" applyFont="1" applyBorder="1" applyAlignment="1">
      <alignment horizontal="center" wrapText="1"/>
    </xf>
    <xf numFmtId="2" fontId="39" fillId="0" borderId="32" xfId="0" applyNumberFormat="1" applyFont="1" applyBorder="1" applyAlignment="1">
      <alignment horizontal="center" wrapText="1"/>
    </xf>
    <xf numFmtId="2" fontId="39" fillId="0" borderId="39" xfId="0" applyNumberFormat="1" applyFont="1" applyBorder="1" applyAlignment="1">
      <alignment horizontal="center"/>
    </xf>
    <xf numFmtId="0" fontId="12" fillId="0" borderId="13" xfId="0" applyFont="1" applyBorder="1" applyAlignment="1" applyProtection="1">
      <alignment horizontal="left" vertical="top" wrapText="1"/>
    </xf>
    <xf numFmtId="0" fontId="12" fillId="0" borderId="15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 vertical="center" wrapText="1"/>
    </xf>
    <xf numFmtId="0" fontId="12" fillId="0" borderId="12" xfId="0" applyFont="1" applyBorder="1" applyAlignment="1" applyProtection="1">
      <alignment horizontal="center" vertical="center" wrapText="1"/>
    </xf>
    <xf numFmtId="14" fontId="1" fillId="0" borderId="0" xfId="2" applyNumberFormat="1" applyFont="1" applyAlignment="1">
      <alignment horizontal="center"/>
    </xf>
    <xf numFmtId="0" fontId="1" fillId="0" borderId="13" xfId="2" applyBorder="1" applyAlignment="1">
      <alignment horizontal="center"/>
    </xf>
    <xf numFmtId="0" fontId="1" fillId="0" borderId="13" xfId="2" applyBorder="1" applyAlignment="1">
      <alignment horizontal="center" vertical="top"/>
    </xf>
    <xf numFmtId="2" fontId="12" fillId="0" borderId="0" xfId="0" applyNumberFormat="1" applyFont="1" applyProtection="1"/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6</xdr:row>
      <xdr:rowOff>38100</xdr:rowOff>
    </xdr:from>
    <xdr:to>
      <xdr:col>3</xdr:col>
      <xdr:colOff>405765</xdr:colOff>
      <xdr:row>8</xdr:row>
      <xdr:rowOff>38100</xdr:rowOff>
    </xdr:to>
    <xdr:pic>
      <xdr:nvPicPr>
        <xdr:cNvPr id="8945" name="Figura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255" y="866775"/>
          <a:ext cx="1327785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 fLocksWithSheet="0"/>
  </xdr:twoCellAnchor>
  <xdr:twoCellAnchor>
    <xdr:from>
      <xdr:col>8</xdr:col>
      <xdr:colOff>7620</xdr:colOff>
      <xdr:row>6</xdr:row>
      <xdr:rowOff>0</xdr:rowOff>
    </xdr:from>
    <xdr:to>
      <xdr:col>8</xdr:col>
      <xdr:colOff>7620</xdr:colOff>
      <xdr:row>8</xdr:row>
      <xdr:rowOff>0</xdr:rowOff>
    </xdr:to>
    <xdr:sp macro="" textlink="">
      <xdr:nvSpPr>
        <xdr:cNvPr id="8946" name="Line 27"/>
        <xdr:cNvSpPr>
          <a:spLocks noChangeShapeType="1"/>
        </xdr:cNvSpPr>
      </xdr:nvSpPr>
      <xdr:spPr bwMode="auto">
        <a:xfrm>
          <a:off x="3916680" y="815340"/>
          <a:ext cx="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</xdr:colOff>
      <xdr:row>8</xdr:row>
      <xdr:rowOff>0</xdr:rowOff>
    </xdr:from>
    <xdr:to>
      <xdr:col>9</xdr:col>
      <xdr:colOff>701040</xdr:colOff>
      <xdr:row>8</xdr:row>
      <xdr:rowOff>0</xdr:rowOff>
    </xdr:to>
    <xdr:sp macro="" textlink="">
      <xdr:nvSpPr>
        <xdr:cNvPr id="8947" name="Line 28"/>
        <xdr:cNvSpPr>
          <a:spLocks noChangeShapeType="1"/>
        </xdr:cNvSpPr>
      </xdr:nvSpPr>
      <xdr:spPr bwMode="auto">
        <a:xfrm>
          <a:off x="3916680" y="115062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701040</xdr:colOff>
      <xdr:row>6</xdr:row>
      <xdr:rowOff>0</xdr:rowOff>
    </xdr:from>
    <xdr:to>
      <xdr:col>9</xdr:col>
      <xdr:colOff>701040</xdr:colOff>
      <xdr:row>8</xdr:row>
      <xdr:rowOff>0</xdr:rowOff>
    </xdr:to>
    <xdr:sp macro="" textlink="">
      <xdr:nvSpPr>
        <xdr:cNvPr id="8948" name="Line 29"/>
        <xdr:cNvSpPr>
          <a:spLocks noChangeShapeType="1"/>
        </xdr:cNvSpPr>
      </xdr:nvSpPr>
      <xdr:spPr bwMode="auto">
        <a:xfrm flipV="1">
          <a:off x="5135880" y="815340"/>
          <a:ext cx="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6</xdr:row>
      <xdr:rowOff>7620</xdr:rowOff>
    </xdr:from>
    <xdr:to>
      <xdr:col>10</xdr:col>
      <xdr:colOff>0</xdr:colOff>
      <xdr:row>8</xdr:row>
      <xdr:rowOff>0</xdr:rowOff>
    </xdr:to>
    <xdr:sp macro="" textlink="">
      <xdr:nvSpPr>
        <xdr:cNvPr id="8949" name="Line 31"/>
        <xdr:cNvSpPr>
          <a:spLocks noChangeShapeType="1"/>
        </xdr:cNvSpPr>
      </xdr:nvSpPr>
      <xdr:spPr bwMode="auto">
        <a:xfrm flipH="1">
          <a:off x="5166360" y="822960"/>
          <a:ext cx="0" cy="3276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441960</xdr:colOff>
      <xdr:row>6</xdr:row>
      <xdr:rowOff>0</xdr:rowOff>
    </xdr:from>
    <xdr:to>
      <xdr:col>12</xdr:col>
      <xdr:colOff>441960</xdr:colOff>
      <xdr:row>8</xdr:row>
      <xdr:rowOff>0</xdr:rowOff>
    </xdr:to>
    <xdr:sp macro="" textlink="">
      <xdr:nvSpPr>
        <xdr:cNvPr id="8950" name="Line 39"/>
        <xdr:cNvSpPr>
          <a:spLocks noChangeShapeType="1"/>
        </xdr:cNvSpPr>
      </xdr:nvSpPr>
      <xdr:spPr bwMode="auto">
        <a:xfrm flipH="1" flipV="1">
          <a:off x="7025640" y="815340"/>
          <a:ext cx="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7620</xdr:colOff>
      <xdr:row>8</xdr:row>
      <xdr:rowOff>0</xdr:rowOff>
    </xdr:from>
    <xdr:to>
      <xdr:col>10</xdr:col>
      <xdr:colOff>922020</xdr:colOff>
      <xdr:row>8</xdr:row>
      <xdr:rowOff>0</xdr:rowOff>
    </xdr:to>
    <xdr:sp macro="" textlink="">
      <xdr:nvSpPr>
        <xdr:cNvPr id="8951" name="Line 42"/>
        <xdr:cNvSpPr>
          <a:spLocks noChangeShapeType="1"/>
        </xdr:cNvSpPr>
      </xdr:nvSpPr>
      <xdr:spPr bwMode="auto">
        <a:xfrm>
          <a:off x="5173980" y="115062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8</xdr:row>
      <xdr:rowOff>0</xdr:rowOff>
    </xdr:from>
    <xdr:to>
      <xdr:col>12</xdr:col>
      <xdr:colOff>441960</xdr:colOff>
      <xdr:row>8</xdr:row>
      <xdr:rowOff>0</xdr:rowOff>
    </xdr:to>
    <xdr:sp macro="" textlink="">
      <xdr:nvSpPr>
        <xdr:cNvPr id="8952" name="Line 44"/>
        <xdr:cNvSpPr>
          <a:spLocks noChangeShapeType="1"/>
        </xdr:cNvSpPr>
      </xdr:nvSpPr>
      <xdr:spPr bwMode="auto">
        <a:xfrm>
          <a:off x="6126480" y="1150620"/>
          <a:ext cx="8991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19050</xdr:rowOff>
        </xdr:from>
        <xdr:to>
          <xdr:col>9</xdr:col>
          <xdr:colOff>381000</xdr:colOff>
          <xdr:row>14</xdr:row>
          <xdr:rowOff>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URBANIZAÇÃO / INFRA-ESTRUTURA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</xdr:rowOff>
    </xdr:from>
    <xdr:to>
      <xdr:col>7</xdr:col>
      <xdr:colOff>106680</xdr:colOff>
      <xdr:row>2</xdr:row>
      <xdr:rowOff>60960</xdr:rowOff>
    </xdr:to>
    <xdr:pic>
      <xdr:nvPicPr>
        <xdr:cNvPr id="7296" name="Figura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" y="22860"/>
          <a:ext cx="1348740" cy="32766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</xdr:row>
          <xdr:rowOff>38100</xdr:rowOff>
        </xdr:from>
        <xdr:to>
          <xdr:col>16</xdr:col>
          <xdr:colOff>752475</xdr:colOff>
          <xdr:row>6</xdr:row>
          <xdr:rowOff>38100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URBANIZAÇÃO / INFRA-ESTRUTURA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16</xdr:row>
      <xdr:rowOff>121920</xdr:rowOff>
    </xdr:from>
    <xdr:to>
      <xdr:col>19</xdr:col>
      <xdr:colOff>0</xdr:colOff>
      <xdr:row>16</xdr:row>
      <xdr:rowOff>121920</xdr:rowOff>
    </xdr:to>
    <xdr:sp macro="" textlink="">
      <xdr:nvSpPr>
        <xdr:cNvPr id="13193" name="Line 20"/>
        <xdr:cNvSpPr>
          <a:spLocks noChangeShapeType="1"/>
        </xdr:cNvSpPr>
      </xdr:nvSpPr>
      <xdr:spPr bwMode="auto">
        <a:xfrm>
          <a:off x="13129260" y="29489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16</xdr:row>
      <xdr:rowOff>121920</xdr:rowOff>
    </xdr:from>
    <xdr:to>
      <xdr:col>19</xdr:col>
      <xdr:colOff>0</xdr:colOff>
      <xdr:row>16</xdr:row>
      <xdr:rowOff>121920</xdr:rowOff>
    </xdr:to>
    <xdr:sp macro="" textlink="">
      <xdr:nvSpPr>
        <xdr:cNvPr id="13194" name="Line 21"/>
        <xdr:cNvSpPr>
          <a:spLocks noChangeShapeType="1"/>
        </xdr:cNvSpPr>
      </xdr:nvSpPr>
      <xdr:spPr bwMode="auto">
        <a:xfrm>
          <a:off x="13129260" y="29489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16</xdr:row>
      <xdr:rowOff>121920</xdr:rowOff>
    </xdr:from>
    <xdr:to>
      <xdr:col>19</xdr:col>
      <xdr:colOff>0</xdr:colOff>
      <xdr:row>16</xdr:row>
      <xdr:rowOff>121920</xdr:rowOff>
    </xdr:to>
    <xdr:sp macro="" textlink="">
      <xdr:nvSpPr>
        <xdr:cNvPr id="13195" name="Line 23"/>
        <xdr:cNvSpPr>
          <a:spLocks noChangeShapeType="1"/>
        </xdr:cNvSpPr>
      </xdr:nvSpPr>
      <xdr:spPr bwMode="auto">
        <a:xfrm flipV="1">
          <a:off x="13129260" y="29489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60960</xdr:colOff>
      <xdr:row>4</xdr:row>
      <xdr:rowOff>15240</xdr:rowOff>
    </xdr:from>
    <xdr:to>
      <xdr:col>3</xdr:col>
      <xdr:colOff>22860</xdr:colOff>
      <xdr:row>6</xdr:row>
      <xdr:rowOff>15240</xdr:rowOff>
    </xdr:to>
    <xdr:pic>
      <xdr:nvPicPr>
        <xdr:cNvPr id="13196" name="Figura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5285" y="1005840"/>
          <a:ext cx="13144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 fLocksWithSheet="0"/>
  </xdr:twoCellAnchor>
  <xdr:twoCellAnchor>
    <xdr:from>
      <xdr:col>10</xdr:col>
      <xdr:colOff>1419225</xdr:colOff>
      <xdr:row>4</xdr:row>
      <xdr:rowOff>9525</xdr:rowOff>
    </xdr:from>
    <xdr:to>
      <xdr:col>10</xdr:col>
      <xdr:colOff>1428750</xdr:colOff>
      <xdr:row>5</xdr:row>
      <xdr:rowOff>142875</xdr:rowOff>
    </xdr:to>
    <xdr:sp macro="" textlink="">
      <xdr:nvSpPr>
        <xdr:cNvPr id="13197" name="Line 69"/>
        <xdr:cNvSpPr>
          <a:spLocks noChangeShapeType="1"/>
        </xdr:cNvSpPr>
      </xdr:nvSpPr>
      <xdr:spPr bwMode="auto">
        <a:xfrm>
          <a:off x="9296400" y="1000125"/>
          <a:ext cx="952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1428750</xdr:colOff>
      <xdr:row>5</xdr:row>
      <xdr:rowOff>142875</xdr:rowOff>
    </xdr:from>
    <xdr:to>
      <xdr:col>15</xdr:col>
      <xdr:colOff>3810</xdr:colOff>
      <xdr:row>6</xdr:row>
      <xdr:rowOff>0</xdr:rowOff>
    </xdr:to>
    <xdr:sp macro="" textlink="">
      <xdr:nvSpPr>
        <xdr:cNvPr id="13198" name="Line 70"/>
        <xdr:cNvSpPr>
          <a:spLocks noChangeShapeType="1"/>
        </xdr:cNvSpPr>
      </xdr:nvSpPr>
      <xdr:spPr bwMode="auto">
        <a:xfrm>
          <a:off x="9305925" y="1295400"/>
          <a:ext cx="360426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47625</xdr:colOff>
      <xdr:row>4</xdr:row>
      <xdr:rowOff>0</xdr:rowOff>
    </xdr:from>
    <xdr:to>
      <xdr:col>13</xdr:col>
      <xdr:colOff>47625</xdr:colOff>
      <xdr:row>6</xdr:row>
      <xdr:rowOff>9524</xdr:rowOff>
    </xdr:to>
    <xdr:sp macro="" textlink="">
      <xdr:nvSpPr>
        <xdr:cNvPr id="13199" name="Line 71"/>
        <xdr:cNvSpPr>
          <a:spLocks noChangeShapeType="1"/>
        </xdr:cNvSpPr>
      </xdr:nvSpPr>
      <xdr:spPr bwMode="auto">
        <a:xfrm flipH="1" flipV="1">
          <a:off x="9534525" y="990600"/>
          <a:ext cx="0" cy="3333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4</xdr:row>
      <xdr:rowOff>9525</xdr:rowOff>
    </xdr:from>
    <xdr:to>
      <xdr:col>12</xdr:col>
      <xdr:colOff>9525</xdr:colOff>
      <xdr:row>5</xdr:row>
      <xdr:rowOff>152400</xdr:rowOff>
    </xdr:to>
    <xdr:sp macro="" textlink="">
      <xdr:nvSpPr>
        <xdr:cNvPr id="13200" name="Line 73"/>
        <xdr:cNvSpPr>
          <a:spLocks noChangeShapeType="1"/>
        </xdr:cNvSpPr>
      </xdr:nvSpPr>
      <xdr:spPr bwMode="auto">
        <a:xfrm>
          <a:off x="8667750" y="1000125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6</xdr:row>
      <xdr:rowOff>0</xdr:rowOff>
    </xdr:from>
    <xdr:to>
      <xdr:col>16</xdr:col>
      <xdr:colOff>609600</xdr:colOff>
      <xdr:row>6</xdr:row>
      <xdr:rowOff>0</xdr:rowOff>
    </xdr:to>
    <xdr:sp macro="" textlink="">
      <xdr:nvSpPr>
        <xdr:cNvPr id="13201" name="Line 74"/>
        <xdr:cNvSpPr>
          <a:spLocks noChangeShapeType="1"/>
        </xdr:cNvSpPr>
      </xdr:nvSpPr>
      <xdr:spPr bwMode="auto">
        <a:xfrm>
          <a:off x="10622280" y="1318260"/>
          <a:ext cx="12496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6</xdr:row>
      <xdr:rowOff>0</xdr:rowOff>
    </xdr:from>
    <xdr:to>
      <xdr:col>18</xdr:col>
      <xdr:colOff>617220</xdr:colOff>
      <xdr:row>6</xdr:row>
      <xdr:rowOff>0</xdr:rowOff>
    </xdr:to>
    <xdr:sp macro="" textlink="">
      <xdr:nvSpPr>
        <xdr:cNvPr id="13202" name="Line 77"/>
        <xdr:cNvSpPr>
          <a:spLocks noChangeShapeType="1"/>
        </xdr:cNvSpPr>
      </xdr:nvSpPr>
      <xdr:spPr bwMode="auto">
        <a:xfrm flipV="1">
          <a:off x="11917680" y="1318260"/>
          <a:ext cx="1188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609600</xdr:colOff>
      <xdr:row>4</xdr:row>
      <xdr:rowOff>0</xdr:rowOff>
    </xdr:from>
    <xdr:to>
      <xdr:col>18</xdr:col>
      <xdr:colOff>609600</xdr:colOff>
      <xdr:row>6</xdr:row>
      <xdr:rowOff>0</xdr:rowOff>
    </xdr:to>
    <xdr:sp macro="" textlink="">
      <xdr:nvSpPr>
        <xdr:cNvPr id="13203" name="Line 78"/>
        <xdr:cNvSpPr>
          <a:spLocks noChangeShapeType="1"/>
        </xdr:cNvSpPr>
      </xdr:nvSpPr>
      <xdr:spPr bwMode="auto">
        <a:xfrm flipV="1">
          <a:off x="13098780" y="998220"/>
          <a:ext cx="0" cy="320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8</xdr:row>
          <xdr:rowOff>9525</xdr:rowOff>
        </xdr:from>
        <xdr:to>
          <xdr:col>4</xdr:col>
          <xdr:colOff>1066800</xdr:colOff>
          <xdr:row>8</xdr:row>
          <xdr:rowOff>285750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URBANIZAÇÃO E INFRA-ESTRUTURA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114300</xdr:colOff>
          <xdr:row>0</xdr:row>
          <xdr:rowOff>104775</xdr:rowOff>
        </xdr:from>
        <xdr:to>
          <xdr:col>5</xdr:col>
          <xdr:colOff>1257300</xdr:colOff>
          <xdr:row>7</xdr:row>
          <xdr:rowOff>0</xdr:rowOff>
        </xdr:to>
        <xdr:sp macro="" textlink="">
          <xdr:nvSpPr>
            <xdr:cNvPr id="11274" name="Object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133350</xdr:colOff>
          <xdr:row>0</xdr:row>
          <xdr:rowOff>104775</xdr:rowOff>
        </xdr:from>
        <xdr:to>
          <xdr:col>7</xdr:col>
          <xdr:colOff>180975</xdr:colOff>
          <xdr:row>5</xdr:row>
          <xdr:rowOff>180975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4.xml"/><Relationship Id="rId5" Type="http://schemas.openxmlformats.org/officeDocument/2006/relationships/image" Target="../media/image2.png"/><Relationship Id="rId4" Type="http://schemas.openxmlformats.org/officeDocument/2006/relationships/oleObject" Target="../embeddings/oleObject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2.png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O93"/>
  <sheetViews>
    <sheetView showGridLines="0" tabSelected="1" view="pageBreakPreview" zoomScaleNormal="100" zoomScaleSheetLayoutView="100" workbookViewId="0">
      <selection activeCell="O81" sqref="O81"/>
    </sheetView>
  </sheetViews>
  <sheetFormatPr defaultColWidth="11.42578125" defaultRowHeight="10.5" x14ac:dyDescent="0.15"/>
  <cols>
    <col min="1" max="1" width="1.5703125" style="35" customWidth="1"/>
    <col min="2" max="2" width="11" style="36" customWidth="1"/>
    <col min="3" max="3" width="3.28515625" style="37" customWidth="1"/>
    <col min="4" max="4" width="11" style="37" customWidth="1"/>
    <col min="5" max="5" width="4.28515625" style="37" customWidth="1"/>
    <col min="6" max="6" width="10.7109375" style="34" customWidth="1"/>
    <col min="7" max="7" width="14.7109375" style="34" customWidth="1"/>
    <col min="8" max="8" width="4.42578125" style="36" customWidth="1"/>
    <col min="9" max="9" width="7.7109375" style="35" customWidth="1"/>
    <col min="10" max="10" width="10.7109375" style="38" customWidth="1"/>
    <col min="11" max="11" width="14" style="38" customWidth="1"/>
    <col min="12" max="12" width="6.7109375" style="158" customWidth="1"/>
    <col min="13" max="13" width="6.5703125" style="35" customWidth="1"/>
    <col min="14" max="14" width="3.42578125" style="35" customWidth="1"/>
    <col min="15" max="16384" width="11.42578125" style="35"/>
  </cols>
  <sheetData>
    <row r="1" spans="2:13" x14ac:dyDescent="0.15">
      <c r="B1" s="304" t="s">
        <v>74</v>
      </c>
      <c r="C1" s="162"/>
      <c r="D1" s="162"/>
      <c r="E1" s="162"/>
      <c r="F1" s="163"/>
      <c r="G1" s="163"/>
      <c r="H1" s="162"/>
      <c r="I1" s="164"/>
      <c r="J1" s="165"/>
      <c r="K1" s="165"/>
      <c r="L1" s="166"/>
      <c r="M1" s="164"/>
    </row>
    <row r="2" spans="2:13" x14ac:dyDescent="0.15">
      <c r="B2" s="304" t="s">
        <v>73</v>
      </c>
      <c r="C2" s="162"/>
      <c r="D2" s="162"/>
      <c r="E2" s="162"/>
      <c r="F2" s="163"/>
      <c r="G2" s="163"/>
      <c r="H2" s="162"/>
      <c r="I2" s="164"/>
      <c r="J2" s="165"/>
      <c r="K2" s="165"/>
      <c r="L2" s="166"/>
      <c r="M2" s="164"/>
    </row>
    <row r="3" spans="2:13" x14ac:dyDescent="0.15">
      <c r="B3" s="304" t="s">
        <v>72</v>
      </c>
      <c r="C3" s="149"/>
      <c r="D3" s="151"/>
      <c r="E3" s="151"/>
      <c r="F3" s="150"/>
      <c r="G3" s="150"/>
      <c r="H3" s="148"/>
      <c r="I3" s="151"/>
      <c r="J3" s="152"/>
      <c r="K3" s="152"/>
      <c r="L3" s="157"/>
      <c r="M3" s="151"/>
    </row>
    <row r="4" spans="2:13" x14ac:dyDescent="0.15">
      <c r="B4" s="199" t="s">
        <v>62</v>
      </c>
      <c r="C4" s="149"/>
      <c r="D4" s="151"/>
      <c r="E4" s="151"/>
      <c r="F4" s="150"/>
      <c r="G4" s="150"/>
      <c r="H4" s="148"/>
      <c r="I4" s="151"/>
      <c r="J4" s="152"/>
      <c r="K4" s="152"/>
      <c r="L4" s="157"/>
      <c r="M4" s="151"/>
    </row>
    <row r="5" spans="2:13" x14ac:dyDescent="0.15">
      <c r="B5" s="151" t="s">
        <v>7</v>
      </c>
      <c r="C5" s="149"/>
      <c r="D5" s="151"/>
      <c r="E5" s="151"/>
      <c r="F5" s="150"/>
      <c r="G5" s="150"/>
      <c r="H5" s="148"/>
      <c r="I5" s="151"/>
      <c r="J5" s="152"/>
      <c r="K5" s="152"/>
      <c r="L5" s="157"/>
      <c r="M5" s="151"/>
    </row>
    <row r="6" spans="2:13" ht="12.75" x14ac:dyDescent="0.2">
      <c r="B6" s="305"/>
      <c r="C6" s="305"/>
      <c r="D6" s="305"/>
      <c r="E6" s="305"/>
      <c r="F6" s="305"/>
      <c r="G6" s="305"/>
      <c r="H6" s="305"/>
      <c r="I6"/>
      <c r="J6"/>
      <c r="K6"/>
      <c r="L6"/>
      <c r="M6"/>
    </row>
    <row r="7" spans="2:13" ht="12.75" x14ac:dyDescent="0.2">
      <c r="B7" s="305"/>
      <c r="C7" s="305"/>
      <c r="D7" s="305"/>
      <c r="E7" s="305"/>
      <c r="F7" s="305"/>
      <c r="G7" s="305"/>
      <c r="H7" s="305"/>
      <c r="I7" s="190" t="s">
        <v>48</v>
      </c>
      <c r="J7"/>
      <c r="K7" s="190" t="s">
        <v>1</v>
      </c>
      <c r="L7" s="190"/>
      <c r="M7"/>
    </row>
    <row r="8" spans="2:13" ht="12.75" x14ac:dyDescent="0.2">
      <c r="B8" s="305"/>
      <c r="C8" s="305"/>
      <c r="D8" s="305"/>
      <c r="E8" s="305"/>
      <c r="F8" s="305"/>
      <c r="G8" s="305"/>
      <c r="H8" s="305"/>
      <c r="I8" s="188"/>
      <c r="J8"/>
      <c r="K8" s="188"/>
      <c r="L8" s="197"/>
      <c r="M8"/>
    </row>
    <row r="9" spans="2:13" ht="6.75" customHeight="1" thickBot="1" x14ac:dyDescent="0.25">
      <c r="B9"/>
      <c r="C9"/>
      <c r="D9"/>
      <c r="E9"/>
      <c r="F9"/>
      <c r="G9"/>
      <c r="H9"/>
      <c r="I9"/>
      <c r="J9"/>
      <c r="K9"/>
      <c r="L9"/>
      <c r="M9"/>
    </row>
    <row r="10" spans="2:13" ht="3.75" customHeight="1" x14ac:dyDescent="0.15">
      <c r="B10" s="169"/>
      <c r="C10" s="170"/>
      <c r="D10" s="180"/>
      <c r="E10" s="180"/>
      <c r="F10" s="171"/>
      <c r="G10" s="171"/>
      <c r="H10" s="172"/>
      <c r="I10" s="181"/>
      <c r="J10" s="182"/>
      <c r="K10" s="182"/>
      <c r="L10" s="183"/>
      <c r="M10" s="184"/>
    </row>
    <row r="11" spans="2:13" s="33" customFormat="1" ht="12.75" customHeight="1" x14ac:dyDescent="0.2">
      <c r="B11" s="173" t="s">
        <v>45</v>
      </c>
      <c r="C11" s="174"/>
      <c r="D11" s="178"/>
      <c r="E11" s="178"/>
      <c r="F11" s="56"/>
      <c r="G11" s="56"/>
      <c r="H11"/>
      <c r="I11" s="76"/>
      <c r="J11" s="196" t="s">
        <v>232</v>
      </c>
      <c r="K11"/>
      <c r="L11"/>
      <c r="M11" s="175"/>
    </row>
    <row r="12" spans="2:13" s="33" customFormat="1" ht="3.75" customHeight="1" x14ac:dyDescent="0.2">
      <c r="B12" s="173"/>
      <c r="C12" s="174"/>
      <c r="D12" s="178"/>
      <c r="E12" s="178"/>
      <c r="F12" s="56"/>
      <c r="G12" s="56"/>
      <c r="H12"/>
      <c r="I12" s="76"/>
      <c r="J12" s="179"/>
      <c r="K12"/>
      <c r="L12"/>
      <c r="M12" s="175"/>
    </row>
    <row r="13" spans="2:13" s="33" customFormat="1" ht="12.75" customHeight="1" x14ac:dyDescent="0.2">
      <c r="B13" s="173"/>
      <c r="C13" s="174"/>
      <c r="D13" s="178"/>
      <c r="E13" s="178"/>
      <c r="F13" s="56"/>
      <c r="G13" s="56"/>
      <c r="H13"/>
      <c r="I13" s="76"/>
      <c r="J13"/>
      <c r="K13"/>
      <c r="L13"/>
      <c r="M13" s="175"/>
    </row>
    <row r="14" spans="2:13" s="33" customFormat="1" ht="2.25" customHeight="1" x14ac:dyDescent="0.2">
      <c r="B14" s="173"/>
      <c r="C14" s="174"/>
      <c r="D14" s="178"/>
      <c r="E14" s="178"/>
      <c r="F14" s="56"/>
      <c r="G14" s="56"/>
      <c r="H14"/>
      <c r="I14" s="76"/>
      <c r="J14" s="179"/>
      <c r="K14"/>
      <c r="L14"/>
      <c r="M14" s="175"/>
    </row>
    <row r="15" spans="2:13" ht="12.75" customHeight="1" x14ac:dyDescent="0.2">
      <c r="B15" s="498" t="s">
        <v>189</v>
      </c>
      <c r="C15" s="499"/>
      <c r="D15" s="499"/>
      <c r="E15" s="499"/>
      <c r="F15" s="499"/>
      <c r="G15" s="499"/>
      <c r="H15"/>
      <c r="I15" s="319" t="s">
        <v>188</v>
      </c>
      <c r="L15"/>
      <c r="M15" s="175"/>
    </row>
    <row r="16" spans="2:13" ht="12.75" customHeight="1" x14ac:dyDescent="0.15">
      <c r="B16" s="500" t="s">
        <v>77</v>
      </c>
      <c r="C16" s="501"/>
      <c r="D16" s="501"/>
      <c r="E16" s="501"/>
      <c r="F16" s="501"/>
      <c r="G16" s="501"/>
      <c r="H16" s="501"/>
      <c r="I16" s="390" t="s">
        <v>130</v>
      </c>
      <c r="J16" s="390" t="s">
        <v>132</v>
      </c>
      <c r="K16" s="390"/>
      <c r="L16" s="390"/>
      <c r="M16" s="391"/>
    </row>
    <row r="17" spans="1:15" ht="12.75" customHeight="1" x14ac:dyDescent="0.2">
      <c r="B17" s="500" t="s">
        <v>92</v>
      </c>
      <c r="C17" s="501"/>
      <c r="D17" s="501"/>
      <c r="E17" s="501"/>
      <c r="F17" s="501"/>
      <c r="G17" s="501"/>
      <c r="H17" s="501"/>
      <c r="I17" s="390" t="s">
        <v>131</v>
      </c>
      <c r="J17" s="390" t="s">
        <v>133</v>
      </c>
      <c r="K17" s="390"/>
      <c r="L17"/>
      <c r="M17" s="175"/>
    </row>
    <row r="18" spans="1:15" ht="3" customHeight="1" x14ac:dyDescent="0.2">
      <c r="B18" s="243"/>
      <c r="C18" s="177"/>
      <c r="D18" s="189"/>
      <c r="E18" s="189"/>
      <c r="F18" s="189"/>
      <c r="G18" s="56"/>
      <c r="H18"/>
      <c r="I18" s="176"/>
      <c r="J18" s="188"/>
      <c r="L18"/>
      <c r="M18" s="175"/>
    </row>
    <row r="19" spans="1:15" ht="12.75" customHeight="1" x14ac:dyDescent="0.2">
      <c r="B19" s="502" t="s">
        <v>78</v>
      </c>
      <c r="C19" s="503"/>
      <c r="D19" s="503"/>
      <c r="E19" s="503"/>
      <c r="F19" s="503"/>
      <c r="G19" s="503"/>
      <c r="H19" s="503"/>
      <c r="I19" s="503"/>
      <c r="J19" s="513" t="s">
        <v>187</v>
      </c>
      <c r="K19" s="513"/>
      <c r="L19" s="513"/>
      <c r="M19" s="175"/>
    </row>
    <row r="20" spans="1:15" ht="2.25" customHeight="1" thickBot="1" x14ac:dyDescent="0.25">
      <c r="B20" s="185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7"/>
    </row>
    <row r="21" spans="1:15" ht="11.1" customHeight="1" x14ac:dyDescent="0.15">
      <c r="B21" s="39"/>
      <c r="C21" s="40"/>
      <c r="D21" s="40"/>
      <c r="E21" s="40"/>
      <c r="F21" s="384" t="s">
        <v>8</v>
      </c>
      <c r="G21" s="354"/>
      <c r="H21" s="385" t="s">
        <v>9</v>
      </c>
      <c r="I21" s="385" t="s">
        <v>10</v>
      </c>
      <c r="J21" s="386" t="s">
        <v>11</v>
      </c>
      <c r="K21" s="386" t="s">
        <v>12</v>
      </c>
      <c r="L21" s="160" t="s">
        <v>13</v>
      </c>
      <c r="M21" s="387" t="s">
        <v>14</v>
      </c>
    </row>
    <row r="22" spans="1:15" ht="2.25" customHeight="1" x14ac:dyDescent="0.15">
      <c r="B22" s="41"/>
      <c r="C22" s="42"/>
      <c r="D22" s="42"/>
      <c r="E22" s="42"/>
      <c r="F22" s="43"/>
      <c r="G22" s="44"/>
      <c r="H22" s="45"/>
      <c r="I22" s="46"/>
      <c r="J22" s="47"/>
      <c r="K22" s="47"/>
      <c r="L22" s="159"/>
      <c r="M22" s="48"/>
    </row>
    <row r="23" spans="1:15" x14ac:dyDescent="0.15">
      <c r="B23" s="345">
        <v>1</v>
      </c>
      <c r="C23" s="346" t="s">
        <v>101</v>
      </c>
      <c r="D23" s="347"/>
      <c r="E23" s="347"/>
      <c r="F23" s="348"/>
      <c r="G23" s="349"/>
      <c r="H23" s="350"/>
      <c r="I23" s="46"/>
      <c r="J23" s="47"/>
      <c r="K23" s="47"/>
      <c r="L23" s="159"/>
      <c r="M23" s="383"/>
    </row>
    <row r="24" spans="1:15" ht="15" customHeight="1" x14ac:dyDescent="0.15">
      <c r="A24" s="321"/>
      <c r="B24" s="323" t="s">
        <v>86</v>
      </c>
      <c r="C24" s="507" t="s">
        <v>90</v>
      </c>
      <c r="D24" s="508"/>
      <c r="E24" s="508"/>
      <c r="F24" s="508"/>
      <c r="G24" s="509"/>
      <c r="H24" s="344" t="s">
        <v>82</v>
      </c>
      <c r="I24" s="50">
        <v>8</v>
      </c>
      <c r="J24" s="396">
        <v>295.64</v>
      </c>
      <c r="K24" s="47">
        <f>I24*J24</f>
        <v>2365.12</v>
      </c>
      <c r="L24" s="161">
        <f>IF(K$31=0,0,100*K24/K$31)</f>
        <v>90.630819812846312</v>
      </c>
      <c r="M24" s="383"/>
    </row>
    <row r="25" spans="1:15" ht="24.95" customHeight="1" x14ac:dyDescent="0.15">
      <c r="A25" s="321"/>
      <c r="B25" s="323" t="s">
        <v>96</v>
      </c>
      <c r="C25" s="495" t="s">
        <v>97</v>
      </c>
      <c r="D25" s="496"/>
      <c r="E25" s="496"/>
      <c r="F25" s="496"/>
      <c r="G25" s="497"/>
      <c r="H25" s="344" t="s">
        <v>82</v>
      </c>
      <c r="I25" s="50">
        <v>831.42</v>
      </c>
      <c r="J25" s="396">
        <v>3.73</v>
      </c>
      <c r="K25" s="47" t="s">
        <v>36</v>
      </c>
      <c r="L25" s="161">
        <v>0</v>
      </c>
      <c r="M25" s="383"/>
      <c r="O25" s="541">
        <f>I25*J25</f>
        <v>3101.1965999999998</v>
      </c>
    </row>
    <row r="26" spans="1:15" ht="24.95" customHeight="1" x14ac:dyDescent="0.15">
      <c r="A26" s="321"/>
      <c r="B26" s="323" t="s">
        <v>157</v>
      </c>
      <c r="C26" s="495" t="s">
        <v>156</v>
      </c>
      <c r="D26" s="496"/>
      <c r="E26" s="496"/>
      <c r="F26" s="496"/>
      <c r="G26" s="497"/>
      <c r="H26" s="344" t="s">
        <v>82</v>
      </c>
      <c r="I26" s="50">
        <v>6732.75</v>
      </c>
      <c r="J26" s="396">
        <v>3.05</v>
      </c>
      <c r="K26" s="47" t="s">
        <v>36</v>
      </c>
      <c r="L26" s="161">
        <v>0</v>
      </c>
      <c r="M26" s="383"/>
      <c r="O26" s="541">
        <f>I26*J26</f>
        <v>20534.887499999997</v>
      </c>
    </row>
    <row r="27" spans="1:15" ht="24.95" customHeight="1" x14ac:dyDescent="0.15">
      <c r="A27" s="321"/>
      <c r="B27" s="323">
        <v>72897</v>
      </c>
      <c r="C27" s="495" t="s">
        <v>165</v>
      </c>
      <c r="D27" s="496"/>
      <c r="E27" s="496"/>
      <c r="F27" s="496"/>
      <c r="G27" s="497"/>
      <c r="H27" s="344" t="s">
        <v>83</v>
      </c>
      <c r="I27" s="50">
        <v>10</v>
      </c>
      <c r="J27" s="396">
        <v>19.04</v>
      </c>
      <c r="K27" s="47">
        <f t="shared" ref="K27:K28" si="0">I27*J27</f>
        <v>190.39999999999998</v>
      </c>
      <c r="L27" s="161">
        <f>IF(K$31=0,0,100*K27/K$31)</f>
        <v>7.2960814218162025</v>
      </c>
      <c r="M27" s="383"/>
    </row>
    <row r="28" spans="1:15" ht="35.1" customHeight="1" x14ac:dyDescent="0.15">
      <c r="A28" s="321"/>
      <c r="B28" s="323">
        <v>72899</v>
      </c>
      <c r="C28" s="495" t="s">
        <v>166</v>
      </c>
      <c r="D28" s="496"/>
      <c r="E28" s="496"/>
      <c r="F28" s="496"/>
      <c r="G28" s="497"/>
      <c r="H28" s="344" t="s">
        <v>83</v>
      </c>
      <c r="I28" s="50">
        <v>10</v>
      </c>
      <c r="J28" s="396">
        <v>5.41</v>
      </c>
      <c r="K28" s="47">
        <f t="shared" si="0"/>
        <v>54.1</v>
      </c>
      <c r="L28" s="161">
        <f>IF(K$31=0,0,100*K28/K$31)</f>
        <v>2.0730987653374822</v>
      </c>
      <c r="M28" s="383"/>
    </row>
    <row r="29" spans="1:15" ht="9.9499999999999993" customHeight="1" x14ac:dyDescent="0.15">
      <c r="A29" s="321" t="s">
        <v>5</v>
      </c>
      <c r="B29" s="323"/>
      <c r="C29" s="429"/>
      <c r="D29" s="430"/>
      <c r="E29" s="430"/>
      <c r="F29" s="430"/>
      <c r="G29" s="431"/>
      <c r="H29" s="344"/>
      <c r="I29" s="50"/>
      <c r="J29" s="396"/>
      <c r="K29" s="47"/>
      <c r="L29" s="161"/>
      <c r="M29" s="383"/>
    </row>
    <row r="30" spans="1:15" ht="9.9499999999999993" customHeight="1" x14ac:dyDescent="0.15">
      <c r="A30" s="241"/>
      <c r="B30" s="383"/>
      <c r="C30" s="510" t="s">
        <v>15</v>
      </c>
      <c r="D30" s="511"/>
      <c r="E30" s="511"/>
      <c r="F30" s="511"/>
      <c r="G30" s="512"/>
      <c r="H30" s="383"/>
      <c r="I30" s="383"/>
      <c r="J30" s="383"/>
      <c r="K30" s="47"/>
      <c r="L30" s="161"/>
      <c r="M30" s="383"/>
    </row>
    <row r="31" spans="1:15" ht="12.6" customHeight="1" x14ac:dyDescent="0.2">
      <c r="A31" s="241"/>
      <c r="B31" s="442"/>
      <c r="C31" s="355"/>
      <c r="D31" s="347"/>
      <c r="E31" s="347"/>
      <c r="F31" s="348"/>
      <c r="G31" s="349"/>
      <c r="H31" s="383"/>
      <c r="I31" s="383"/>
      <c r="J31" s="383"/>
      <c r="K31" s="375">
        <f>ROUND(SUM(K24:K29),2)</f>
        <v>2609.62</v>
      </c>
      <c r="L31" s="432">
        <f>SUM(L24:L28)</f>
        <v>99.999999999999986</v>
      </c>
      <c r="M31" s="451">
        <f>IF(K$76=0,0,100*K31/K$76)</f>
        <v>1.0965877288672321</v>
      </c>
    </row>
    <row r="32" spans="1:15" ht="24.95" customHeight="1" x14ac:dyDescent="0.15">
      <c r="A32" s="241"/>
      <c r="B32" s="357">
        <v>2</v>
      </c>
      <c r="C32" s="346" t="s">
        <v>175</v>
      </c>
      <c r="D32" s="347"/>
      <c r="E32" s="347"/>
      <c r="F32" s="348"/>
      <c r="G32" s="349"/>
      <c r="H32" s="323"/>
      <c r="I32" s="322"/>
      <c r="J32" s="51"/>
      <c r="K32" s="47"/>
      <c r="L32" s="159"/>
      <c r="M32" s="383"/>
    </row>
    <row r="33" spans="1:13" ht="45" customHeight="1" x14ac:dyDescent="0.15">
      <c r="A33" s="241"/>
      <c r="B33" s="399">
        <v>94990</v>
      </c>
      <c r="C33" s="517" t="s">
        <v>235</v>
      </c>
      <c r="D33" s="518"/>
      <c r="E33" s="518"/>
      <c r="F33" s="518"/>
      <c r="G33" s="519"/>
      <c r="H33" s="398" t="s">
        <v>83</v>
      </c>
      <c r="I33" s="459">
        <v>96.48</v>
      </c>
      <c r="J33" s="396">
        <v>469.98</v>
      </c>
      <c r="K33" s="460">
        <f t="shared" ref="K33:K36" si="1">I33*J33</f>
        <v>45343.670400000003</v>
      </c>
      <c r="L33" s="461">
        <f>IF(K$39=0,0,100*K33/K$39)</f>
        <v>31.764621769249892</v>
      </c>
      <c r="M33" s="383"/>
    </row>
    <row r="34" spans="1:13" ht="35.1" customHeight="1" x14ac:dyDescent="0.15">
      <c r="A34" s="241"/>
      <c r="B34" s="399">
        <v>72183</v>
      </c>
      <c r="C34" s="482" t="s">
        <v>236</v>
      </c>
      <c r="D34" s="483"/>
      <c r="E34" s="483"/>
      <c r="F34" s="483"/>
      <c r="G34" s="484"/>
      <c r="H34" s="398" t="s">
        <v>82</v>
      </c>
      <c r="I34" s="459">
        <v>146.15</v>
      </c>
      <c r="J34" s="396">
        <v>62.86</v>
      </c>
      <c r="K34" s="460">
        <f t="shared" ref="K34" si="2">I34*J34</f>
        <v>9186.9889999999996</v>
      </c>
      <c r="L34" s="461">
        <f>IF(K$39=0,0,100*K34/K$39)</f>
        <v>6.4357655260139524</v>
      </c>
      <c r="M34" s="383"/>
    </row>
    <row r="35" spans="1:13" ht="35.1" customHeight="1" x14ac:dyDescent="0.15">
      <c r="A35" s="241"/>
      <c r="B35" s="397">
        <v>92393</v>
      </c>
      <c r="C35" s="482" t="s">
        <v>217</v>
      </c>
      <c r="D35" s="483"/>
      <c r="E35" s="483"/>
      <c r="F35" s="483"/>
      <c r="G35" s="484"/>
      <c r="H35" s="398" t="s">
        <v>82</v>
      </c>
      <c r="I35" s="425">
        <v>1579.16</v>
      </c>
      <c r="J35" s="396">
        <v>46.09</v>
      </c>
      <c r="K35" s="51">
        <f t="shared" si="1"/>
        <v>72783.484400000016</v>
      </c>
      <c r="L35" s="161">
        <f>IF(K$39=0,0,100*K35/K$39)</f>
        <v>50.987046981845133</v>
      </c>
      <c r="M35" s="383"/>
    </row>
    <row r="36" spans="1:13" ht="35.1" customHeight="1" x14ac:dyDescent="0.15">
      <c r="A36" s="241"/>
      <c r="B36" s="397">
        <v>94263</v>
      </c>
      <c r="C36" s="479" t="s">
        <v>194</v>
      </c>
      <c r="D36" s="480"/>
      <c r="E36" s="480"/>
      <c r="F36" s="480"/>
      <c r="G36" s="481"/>
      <c r="H36" s="398" t="s">
        <v>124</v>
      </c>
      <c r="I36" s="452">
        <v>767.52</v>
      </c>
      <c r="J36" s="424">
        <v>20.11</v>
      </c>
      <c r="K36" s="51">
        <f t="shared" si="1"/>
        <v>15434.8272</v>
      </c>
      <c r="L36" s="161">
        <f>IF(K$39=0,0,100*K36/K$39)</f>
        <v>10.81256642342148</v>
      </c>
      <c r="M36" s="383"/>
    </row>
    <row r="37" spans="1:13" ht="9.9499999999999993" customHeight="1" x14ac:dyDescent="0.15">
      <c r="A37" s="241"/>
      <c r="B37" s="323"/>
      <c r="C37" s="470"/>
      <c r="D37" s="471"/>
      <c r="E37" s="471"/>
      <c r="F37" s="471"/>
      <c r="G37" s="472"/>
      <c r="H37" s="344"/>
      <c r="I37" s="50"/>
      <c r="J37" s="396"/>
      <c r="K37" s="47"/>
      <c r="L37" s="161"/>
      <c r="M37" s="383"/>
    </row>
    <row r="38" spans="1:13" ht="12.6" customHeight="1" x14ac:dyDescent="0.15">
      <c r="B38" s="351"/>
      <c r="C38" s="510" t="s">
        <v>15</v>
      </c>
      <c r="D38" s="511"/>
      <c r="E38" s="511"/>
      <c r="F38" s="511"/>
      <c r="G38" s="512"/>
      <c r="H38" s="383"/>
      <c r="I38" s="383"/>
      <c r="J38" s="383"/>
      <c r="K38" s="420"/>
      <c r="L38" s="421"/>
      <c r="M38" s="383"/>
    </row>
    <row r="39" spans="1:13" ht="12.6" customHeight="1" x14ac:dyDescent="0.2">
      <c r="B39" s="350"/>
      <c r="C39" s="355"/>
      <c r="D39" s="347"/>
      <c r="E39" s="347"/>
      <c r="F39" s="348"/>
      <c r="G39" s="349"/>
      <c r="H39" s="383"/>
      <c r="I39" s="383"/>
      <c r="J39" s="383"/>
      <c r="K39" s="54">
        <f>ROUND(SUM(K33:K37),2)</f>
        <v>142748.97</v>
      </c>
      <c r="L39" s="389">
        <f>SUM(L33:L38)</f>
        <v>100.00000070053045</v>
      </c>
      <c r="M39" s="451">
        <f>IF(K$76=0,0,100*K39/K$76)</f>
        <v>59.984506867067488</v>
      </c>
    </row>
    <row r="40" spans="1:13" ht="21.95" customHeight="1" x14ac:dyDescent="0.2">
      <c r="B40" s="357">
        <v>3</v>
      </c>
      <c r="C40" s="514" t="s">
        <v>212</v>
      </c>
      <c r="D40" s="515"/>
      <c r="E40" s="515"/>
      <c r="F40" s="515"/>
      <c r="G40" s="516"/>
      <c r="H40" s="383"/>
      <c r="I40" s="383"/>
      <c r="J40" s="383"/>
      <c r="K40" s="54"/>
      <c r="L40" s="356"/>
      <c r="M40" s="383"/>
    </row>
    <row r="41" spans="1:13" ht="24.95" customHeight="1" x14ac:dyDescent="0.15">
      <c r="B41" s="323">
        <v>9540</v>
      </c>
      <c r="C41" s="470" t="s">
        <v>159</v>
      </c>
      <c r="D41" s="471"/>
      <c r="E41" s="471"/>
      <c r="F41" s="471"/>
      <c r="G41" s="472"/>
      <c r="H41" s="344" t="s">
        <v>84</v>
      </c>
      <c r="I41" s="50">
        <v>1</v>
      </c>
      <c r="J41" s="396">
        <v>859.24</v>
      </c>
      <c r="K41" s="51">
        <f t="shared" ref="K41:K49" si="3">I41*J41</f>
        <v>859.24</v>
      </c>
      <c r="L41" s="161">
        <f t="shared" ref="L41:L49" si="4">IF(K$51=0,0,100*K41/K$51)</f>
        <v>3.0492470215154963</v>
      </c>
      <c r="M41" s="383"/>
    </row>
    <row r="42" spans="1:13" ht="35.1" customHeight="1" x14ac:dyDescent="0.15">
      <c r="B42" s="323" t="s">
        <v>172</v>
      </c>
      <c r="C42" s="495" t="s">
        <v>173</v>
      </c>
      <c r="D42" s="496"/>
      <c r="E42" s="496"/>
      <c r="F42" s="496"/>
      <c r="G42" s="497"/>
      <c r="H42" s="344" t="s">
        <v>84</v>
      </c>
      <c r="I42" s="50">
        <v>1</v>
      </c>
      <c r="J42" s="396">
        <v>991.84</v>
      </c>
      <c r="K42" s="51">
        <f t="shared" si="3"/>
        <v>991.84</v>
      </c>
      <c r="L42" s="161">
        <f t="shared" si="4"/>
        <v>3.5198142146780058</v>
      </c>
      <c r="M42" s="383"/>
    </row>
    <row r="43" spans="1:13" ht="35.1" customHeight="1" x14ac:dyDescent="0.15">
      <c r="B43" s="323">
        <v>91846</v>
      </c>
      <c r="C43" s="495" t="s">
        <v>171</v>
      </c>
      <c r="D43" s="496"/>
      <c r="E43" s="496"/>
      <c r="F43" s="496"/>
      <c r="G43" s="497"/>
      <c r="H43" s="344" t="s">
        <v>88</v>
      </c>
      <c r="I43" s="50">
        <v>350</v>
      </c>
      <c r="J43" s="396">
        <v>5.56</v>
      </c>
      <c r="K43" s="51">
        <f t="shared" si="3"/>
        <v>1945.9999999999998</v>
      </c>
      <c r="L43" s="161">
        <f t="shared" si="4"/>
        <v>6.9059106930184289</v>
      </c>
      <c r="M43" s="383"/>
    </row>
    <row r="44" spans="1:13" ht="35.1" customHeight="1" x14ac:dyDescent="0.15">
      <c r="B44" s="323">
        <v>91928</v>
      </c>
      <c r="C44" s="495" t="s">
        <v>169</v>
      </c>
      <c r="D44" s="496"/>
      <c r="E44" s="496"/>
      <c r="F44" s="496"/>
      <c r="G44" s="497"/>
      <c r="H44" s="344" t="s">
        <v>88</v>
      </c>
      <c r="I44" s="50">
        <v>1050</v>
      </c>
      <c r="J44" s="396">
        <v>4.0199999999999996</v>
      </c>
      <c r="K44" s="51">
        <f t="shared" si="3"/>
        <v>4221</v>
      </c>
      <c r="L44" s="161">
        <f t="shared" si="4"/>
        <v>14.979367438453645</v>
      </c>
      <c r="M44" s="383"/>
    </row>
    <row r="45" spans="1:13" ht="35.1" customHeight="1" x14ac:dyDescent="0.15">
      <c r="B45" s="323">
        <v>91932</v>
      </c>
      <c r="C45" s="495" t="s">
        <v>170</v>
      </c>
      <c r="D45" s="496"/>
      <c r="E45" s="496"/>
      <c r="F45" s="496"/>
      <c r="G45" s="497"/>
      <c r="H45" s="344" t="s">
        <v>88</v>
      </c>
      <c r="I45" s="50">
        <v>350</v>
      </c>
      <c r="J45" s="396">
        <v>9.02</v>
      </c>
      <c r="K45" s="51">
        <f t="shared" si="3"/>
        <v>3157</v>
      </c>
      <c r="L45" s="161">
        <f t="shared" si="4"/>
        <v>11.203473822127021</v>
      </c>
      <c r="M45" s="383"/>
    </row>
    <row r="46" spans="1:13" ht="24.95" customHeight="1" x14ac:dyDescent="0.15">
      <c r="B46" s="323">
        <v>83443</v>
      </c>
      <c r="C46" s="495" t="s">
        <v>168</v>
      </c>
      <c r="D46" s="496"/>
      <c r="E46" s="496"/>
      <c r="F46" s="496"/>
      <c r="G46" s="497"/>
      <c r="H46" s="344" t="s">
        <v>84</v>
      </c>
      <c r="I46" s="50">
        <v>23</v>
      </c>
      <c r="J46" s="396">
        <v>39.18</v>
      </c>
      <c r="K46" s="51">
        <f t="shared" si="3"/>
        <v>901.14</v>
      </c>
      <c r="L46" s="161">
        <f t="shared" si="4"/>
        <v>3.1979405765193358</v>
      </c>
      <c r="M46" s="383"/>
    </row>
    <row r="47" spans="1:13" ht="45" customHeight="1" x14ac:dyDescent="0.15">
      <c r="B47" s="324" t="s">
        <v>218</v>
      </c>
      <c r="C47" s="495" t="s">
        <v>219</v>
      </c>
      <c r="D47" s="496"/>
      <c r="E47" s="496"/>
      <c r="F47" s="496"/>
      <c r="G47" s="497"/>
      <c r="H47" s="344" t="s">
        <v>84</v>
      </c>
      <c r="I47" s="50">
        <v>23</v>
      </c>
      <c r="J47" s="396">
        <v>477.8</v>
      </c>
      <c r="K47" s="51">
        <f t="shared" si="3"/>
        <v>10989.4</v>
      </c>
      <c r="L47" s="161">
        <f t="shared" si="4"/>
        <v>38.99887716847725</v>
      </c>
      <c r="M47" s="383"/>
    </row>
    <row r="48" spans="1:13" ht="22.5" customHeight="1" x14ac:dyDescent="0.15">
      <c r="B48" s="324" t="s">
        <v>107</v>
      </c>
      <c r="C48" s="470" t="s">
        <v>109</v>
      </c>
      <c r="D48" s="471"/>
      <c r="E48" s="471"/>
      <c r="F48" s="471"/>
      <c r="G48" s="472"/>
      <c r="H48" s="344" t="s">
        <v>84</v>
      </c>
      <c r="I48" s="50">
        <v>4</v>
      </c>
      <c r="J48" s="396">
        <v>250.67</v>
      </c>
      <c r="K48" s="51">
        <f t="shared" si="3"/>
        <v>1002.68</v>
      </c>
      <c r="L48" s="161">
        <f t="shared" si="4"/>
        <v>3.5582829052804312</v>
      </c>
      <c r="M48" s="383"/>
    </row>
    <row r="49" spans="2:15" ht="54.95" customHeight="1" x14ac:dyDescent="0.15">
      <c r="B49" s="324" t="s">
        <v>127</v>
      </c>
      <c r="C49" s="504" t="s">
        <v>126</v>
      </c>
      <c r="D49" s="505"/>
      <c r="E49" s="505"/>
      <c r="F49" s="505"/>
      <c r="G49" s="506"/>
      <c r="H49" s="422" t="s">
        <v>84</v>
      </c>
      <c r="I49" s="423">
        <v>38</v>
      </c>
      <c r="J49" s="424">
        <v>108.17</v>
      </c>
      <c r="K49" s="51">
        <f t="shared" si="3"/>
        <v>4110.46</v>
      </c>
      <c r="L49" s="161">
        <f t="shared" si="4"/>
        <v>14.587086159930388</v>
      </c>
      <c r="M49" s="383"/>
    </row>
    <row r="50" spans="2:15" ht="12.6" customHeight="1" x14ac:dyDescent="0.15">
      <c r="B50" s="351"/>
      <c r="C50" s="510" t="s">
        <v>15</v>
      </c>
      <c r="D50" s="511"/>
      <c r="E50" s="511"/>
      <c r="F50" s="511"/>
      <c r="G50" s="512"/>
      <c r="H50" s="383"/>
      <c r="I50" s="383" t="s">
        <v>106</v>
      </c>
      <c r="J50" s="383"/>
      <c r="K50" s="49"/>
      <c r="L50" s="160"/>
      <c r="M50" s="383"/>
    </row>
    <row r="51" spans="2:15" ht="12.6" customHeight="1" x14ac:dyDescent="0.2">
      <c r="B51" s="350"/>
      <c r="C51" s="355"/>
      <c r="D51" s="347"/>
      <c r="E51" s="347"/>
      <c r="F51" s="348"/>
      <c r="G51" s="349"/>
      <c r="H51" s="383"/>
      <c r="I51" s="383"/>
      <c r="J51" s="383"/>
      <c r="K51" s="54">
        <f>ROUND(SUM(K41:K49),2)</f>
        <v>28178.76</v>
      </c>
      <c r="L51" s="389">
        <f>SUM(L41:L49)</f>
        <v>100.00000000000001</v>
      </c>
      <c r="M51" s="451">
        <f>IF(K$76=0,0,100*K51/K$76)</f>
        <v>11.84098927456672</v>
      </c>
    </row>
    <row r="52" spans="2:15" ht="21.95" customHeight="1" x14ac:dyDescent="0.2">
      <c r="B52" s="358">
        <v>4</v>
      </c>
      <c r="C52" s="359" t="s">
        <v>85</v>
      </c>
      <c r="D52" s="241"/>
      <c r="E52" s="241"/>
      <c r="F52" s="348"/>
      <c r="G52" s="349"/>
      <c r="H52" s="383"/>
      <c r="I52" s="383"/>
      <c r="J52" s="383"/>
      <c r="K52" s="54"/>
      <c r="L52" s="356"/>
      <c r="M52" s="383"/>
    </row>
    <row r="53" spans="2:15" ht="10.5" customHeight="1" x14ac:dyDescent="0.15">
      <c r="B53" s="399" t="s">
        <v>94</v>
      </c>
      <c r="C53" s="473" t="s">
        <v>95</v>
      </c>
      <c r="D53" s="474"/>
      <c r="E53" s="474"/>
      <c r="F53" s="474"/>
      <c r="G53" s="475"/>
      <c r="H53" s="398" t="s">
        <v>82</v>
      </c>
      <c r="I53" s="443">
        <v>1938.24</v>
      </c>
      <c r="J53" s="396">
        <v>9.94</v>
      </c>
      <c r="K53" s="51">
        <f t="shared" ref="K53:K64" si="5">I53*J53</f>
        <v>19266.105599999999</v>
      </c>
      <c r="L53" s="161">
        <f>IF(K$72=0,0,100*K53/K$72)</f>
        <v>29.898183787625666</v>
      </c>
      <c r="M53" s="383"/>
    </row>
    <row r="54" spans="2:15" ht="24.95" customHeight="1" x14ac:dyDescent="0.15">
      <c r="B54" s="397" t="s">
        <v>128</v>
      </c>
      <c r="C54" s="479" t="s">
        <v>195</v>
      </c>
      <c r="D54" s="480"/>
      <c r="E54" s="480"/>
      <c r="F54" s="480"/>
      <c r="G54" s="481"/>
      <c r="H54" s="398" t="s">
        <v>84</v>
      </c>
      <c r="I54" s="426">
        <v>20</v>
      </c>
      <c r="J54" s="396">
        <v>94.12</v>
      </c>
      <c r="K54" s="51">
        <f t="shared" si="5"/>
        <v>1882.4</v>
      </c>
      <c r="L54" s="161">
        <f>IF(K$72=0,0,100*K54/K$72)</f>
        <v>2.9212100426682266</v>
      </c>
      <c r="M54" s="383"/>
    </row>
    <row r="55" spans="2:15" ht="24.95" customHeight="1" x14ac:dyDescent="0.15">
      <c r="B55" s="419" t="s">
        <v>167</v>
      </c>
      <c r="C55" s="482" t="s">
        <v>196</v>
      </c>
      <c r="D55" s="483"/>
      <c r="E55" s="483"/>
      <c r="F55" s="483"/>
      <c r="G55" s="484"/>
      <c r="H55" s="398" t="s">
        <v>82</v>
      </c>
      <c r="I55" s="426">
        <v>1.44</v>
      </c>
      <c r="J55" s="396">
        <v>79.06</v>
      </c>
      <c r="K55" s="51">
        <f t="shared" ref="K55" si="6">I55*J55</f>
        <v>113.8464</v>
      </c>
      <c r="L55" s="161">
        <f>IF(K$72=0,0,100*K55/K$72)</f>
        <v>0.17667299564472164</v>
      </c>
      <c r="M55" s="383"/>
    </row>
    <row r="56" spans="2:15" ht="35.1" customHeight="1" x14ac:dyDescent="0.15">
      <c r="B56" s="399">
        <v>97735</v>
      </c>
      <c r="C56" s="482" t="s">
        <v>214</v>
      </c>
      <c r="D56" s="483"/>
      <c r="E56" s="483"/>
      <c r="F56" s="483"/>
      <c r="G56" s="484"/>
      <c r="H56" s="398" t="s">
        <v>83</v>
      </c>
      <c r="I56" s="426">
        <v>1.68</v>
      </c>
      <c r="J56" s="396">
        <v>1671.42</v>
      </c>
      <c r="K56" s="51">
        <f t="shared" si="5"/>
        <v>2807.9856</v>
      </c>
      <c r="L56" s="161">
        <f>IF(K$72=0,0,100*K56/K$72)</f>
        <v>4.3575837942986428</v>
      </c>
      <c r="M56" s="383"/>
    </row>
    <row r="57" spans="2:15" ht="10.5" customHeight="1" x14ac:dyDescent="0.15">
      <c r="B57" s="397" t="s">
        <v>87</v>
      </c>
      <c r="C57" s="476" t="s">
        <v>91</v>
      </c>
      <c r="D57" s="477"/>
      <c r="E57" s="477"/>
      <c r="F57" s="477"/>
      <c r="G57" s="478"/>
      <c r="H57" s="398" t="s">
        <v>84</v>
      </c>
      <c r="I57" s="426">
        <v>20</v>
      </c>
      <c r="J57" s="396">
        <v>0.35</v>
      </c>
      <c r="K57" s="51">
        <f t="shared" si="5"/>
        <v>7</v>
      </c>
      <c r="L57" s="161">
        <f>IF(K$72=0,0,100*K57/K$72)</f>
        <v>1.0862978271715675E-2</v>
      </c>
      <c r="M57" s="383"/>
    </row>
    <row r="58" spans="2:15" ht="45" customHeight="1" x14ac:dyDescent="0.15">
      <c r="B58" s="323">
        <v>87495</v>
      </c>
      <c r="C58" s="485" t="s">
        <v>197</v>
      </c>
      <c r="D58" s="486"/>
      <c r="E58" s="486"/>
      <c r="F58" s="486"/>
      <c r="G58" s="487"/>
      <c r="H58" s="344" t="s">
        <v>82</v>
      </c>
      <c r="I58" s="452">
        <v>168.4</v>
      </c>
      <c r="J58" s="396">
        <v>57.75</v>
      </c>
      <c r="K58" s="51" t="s">
        <v>36</v>
      </c>
      <c r="L58" s="161">
        <v>0</v>
      </c>
      <c r="M58" s="383"/>
      <c r="O58" s="541">
        <f>I45*J45</f>
        <v>3157</v>
      </c>
    </row>
    <row r="59" spans="2:15" ht="45" customHeight="1" x14ac:dyDescent="0.15">
      <c r="B59" s="323">
        <v>87879</v>
      </c>
      <c r="C59" s="488" t="s">
        <v>198</v>
      </c>
      <c r="D59" s="489"/>
      <c r="E59" s="489"/>
      <c r="F59" s="489"/>
      <c r="G59" s="490"/>
      <c r="H59" s="344" t="s">
        <v>82</v>
      </c>
      <c r="I59" s="50">
        <v>336.8</v>
      </c>
      <c r="J59" s="396">
        <v>2.56</v>
      </c>
      <c r="K59" s="51" t="s">
        <v>36</v>
      </c>
      <c r="L59" s="161">
        <v>0</v>
      </c>
      <c r="M59" s="383"/>
      <c r="O59" s="541">
        <f>I46*J46</f>
        <v>901.14</v>
      </c>
    </row>
    <row r="60" spans="2:15" s="418" customFormat="1" ht="45" customHeight="1" x14ac:dyDescent="0.15">
      <c r="B60" s="323">
        <v>89173</v>
      </c>
      <c r="C60" s="485" t="s">
        <v>199</v>
      </c>
      <c r="D60" s="486"/>
      <c r="E60" s="486"/>
      <c r="F60" s="486"/>
      <c r="G60" s="487"/>
      <c r="H60" s="344" t="s">
        <v>82</v>
      </c>
      <c r="I60" s="50">
        <v>336.8</v>
      </c>
      <c r="J60" s="396">
        <v>23.56</v>
      </c>
      <c r="K60" s="51" t="s">
        <v>36</v>
      </c>
      <c r="L60" s="161">
        <v>0</v>
      </c>
      <c r="M60" s="383"/>
      <c r="O60" s="541">
        <f>I47*J47</f>
        <v>10989.4</v>
      </c>
    </row>
    <row r="61" spans="2:15" ht="24.95" customHeight="1" x14ac:dyDescent="0.15">
      <c r="B61" s="397">
        <v>88487</v>
      </c>
      <c r="C61" s="479" t="s">
        <v>93</v>
      </c>
      <c r="D61" s="480"/>
      <c r="E61" s="480"/>
      <c r="F61" s="480"/>
      <c r="G61" s="481"/>
      <c r="H61" s="398" t="s">
        <v>82</v>
      </c>
      <c r="I61" s="427">
        <v>336.8</v>
      </c>
      <c r="J61" s="396">
        <v>7.76</v>
      </c>
      <c r="K61" s="51">
        <f t="shared" si="5"/>
        <v>2613.5680000000002</v>
      </c>
      <c r="L61" s="161">
        <f>IF(K$72=0,0,100*K61/K$72)</f>
        <v>4.0558760565216279</v>
      </c>
      <c r="M61" s="383"/>
    </row>
    <row r="62" spans="2:15" ht="24.95" customHeight="1" x14ac:dyDescent="0.15">
      <c r="B62" s="323">
        <v>85188</v>
      </c>
      <c r="C62" s="470" t="s">
        <v>206</v>
      </c>
      <c r="D62" s="471"/>
      <c r="E62" s="471"/>
      <c r="F62" s="471"/>
      <c r="G62" s="472"/>
      <c r="H62" s="344" t="s">
        <v>84</v>
      </c>
      <c r="I62" s="50">
        <v>2</v>
      </c>
      <c r="J62" s="396">
        <v>514.67999999999995</v>
      </c>
      <c r="K62" s="51">
        <f t="shared" si="5"/>
        <v>1029.3599999999999</v>
      </c>
      <c r="L62" s="161">
        <f>IF(K$72=0,0,100*K62/K$72)</f>
        <v>1.597416473396178</v>
      </c>
      <c r="M62" s="383"/>
    </row>
    <row r="63" spans="2:15" ht="24.95" customHeight="1" x14ac:dyDescent="0.15">
      <c r="B63" s="323">
        <v>97083</v>
      </c>
      <c r="C63" s="470" t="s">
        <v>246</v>
      </c>
      <c r="D63" s="471"/>
      <c r="E63" s="471"/>
      <c r="F63" s="471"/>
      <c r="G63" s="472"/>
      <c r="H63" s="344" t="s">
        <v>82</v>
      </c>
      <c r="I63" s="50">
        <v>831.42</v>
      </c>
      <c r="J63" s="396">
        <v>1.98</v>
      </c>
      <c r="K63" s="51">
        <f t="shared" ref="K63" si="7">I63*J63</f>
        <v>1646.2115999999999</v>
      </c>
      <c r="L63" s="161">
        <f>IF(K$72=0,0,100*K63/K$72)</f>
        <v>2.5546801202066134</v>
      </c>
      <c r="M63" s="383"/>
    </row>
    <row r="64" spans="2:15" ht="24.95" customHeight="1" x14ac:dyDescent="0.15">
      <c r="B64" s="323">
        <v>79482</v>
      </c>
      <c r="C64" s="470" t="s">
        <v>234</v>
      </c>
      <c r="D64" s="471"/>
      <c r="E64" s="471"/>
      <c r="F64" s="471"/>
      <c r="G64" s="472"/>
      <c r="H64" s="344" t="s">
        <v>83</v>
      </c>
      <c r="I64" s="50">
        <v>116.05</v>
      </c>
      <c r="J64" s="396">
        <v>77.31</v>
      </c>
      <c r="K64" s="51">
        <f t="shared" si="5"/>
        <v>8971.8255000000008</v>
      </c>
      <c r="L64" s="161">
        <f>IF(K$72=0,0,100*K64/K$72)</f>
        <v>13.92296363773209</v>
      </c>
      <c r="M64" s="383"/>
    </row>
    <row r="65" spans="2:15" ht="24.95" customHeight="1" x14ac:dyDescent="0.15">
      <c r="B65" s="323" t="s">
        <v>158</v>
      </c>
      <c r="C65" s="485" t="s">
        <v>200</v>
      </c>
      <c r="D65" s="486"/>
      <c r="E65" s="486"/>
      <c r="F65" s="486"/>
      <c r="G65" s="487"/>
      <c r="H65" s="344" t="s">
        <v>88</v>
      </c>
      <c r="I65" s="50">
        <v>56</v>
      </c>
      <c r="J65" s="396">
        <v>37.75</v>
      </c>
      <c r="K65" s="51" t="s">
        <v>36</v>
      </c>
      <c r="L65" s="161">
        <v>0</v>
      </c>
      <c r="M65" s="383"/>
      <c r="O65" s="541">
        <f>I65*J65</f>
        <v>2114</v>
      </c>
    </row>
    <row r="66" spans="2:15" ht="45" customHeight="1" x14ac:dyDescent="0.15">
      <c r="B66" s="323">
        <v>96536</v>
      </c>
      <c r="C66" s="485" t="s">
        <v>220</v>
      </c>
      <c r="D66" s="486"/>
      <c r="E66" s="486"/>
      <c r="F66" s="486"/>
      <c r="G66" s="487"/>
      <c r="H66" s="344" t="s">
        <v>82</v>
      </c>
      <c r="I66" s="50">
        <v>101.04</v>
      </c>
      <c r="J66" s="396">
        <v>45.52</v>
      </c>
      <c r="K66" s="51" t="s">
        <v>36</v>
      </c>
      <c r="L66" s="161">
        <v>0</v>
      </c>
      <c r="M66" s="383"/>
      <c r="O66" s="541">
        <f t="shared" ref="O66:O69" si="8">I66*J66</f>
        <v>4599.3408000000009</v>
      </c>
    </row>
    <row r="67" spans="2:15" ht="35.1" customHeight="1" x14ac:dyDescent="0.15">
      <c r="B67" s="323">
        <v>94964</v>
      </c>
      <c r="C67" s="485" t="s">
        <v>201</v>
      </c>
      <c r="D67" s="486"/>
      <c r="E67" s="486"/>
      <c r="F67" s="486"/>
      <c r="G67" s="487"/>
      <c r="H67" s="344" t="s">
        <v>83</v>
      </c>
      <c r="I67" s="428">
        <v>7.6319999999999997</v>
      </c>
      <c r="J67" s="396">
        <v>272.14</v>
      </c>
      <c r="K67" s="51" t="s">
        <v>36</v>
      </c>
      <c r="L67" s="161">
        <v>0</v>
      </c>
      <c r="M67" s="383"/>
      <c r="O67" s="541">
        <f t="shared" si="8"/>
        <v>2076.9724799999999</v>
      </c>
    </row>
    <row r="68" spans="2:15" ht="15" customHeight="1" x14ac:dyDescent="0.15">
      <c r="B68" s="323" t="s">
        <v>210</v>
      </c>
      <c r="C68" s="488" t="s">
        <v>211</v>
      </c>
      <c r="D68" s="489"/>
      <c r="E68" s="489"/>
      <c r="F68" s="489"/>
      <c r="G68" s="490"/>
      <c r="H68" s="344" t="s">
        <v>84</v>
      </c>
      <c r="I68" s="428">
        <v>1.7</v>
      </c>
      <c r="J68" s="396">
        <v>490.82</v>
      </c>
      <c r="K68" s="51" t="s">
        <v>36</v>
      </c>
      <c r="L68" s="161">
        <v>0</v>
      </c>
      <c r="M68" s="383"/>
      <c r="O68" s="541">
        <f t="shared" si="8"/>
        <v>834.39400000000001</v>
      </c>
    </row>
    <row r="69" spans="2:15" ht="30" customHeight="1" x14ac:dyDescent="0.15">
      <c r="B69" s="323">
        <v>92335</v>
      </c>
      <c r="C69" s="485" t="s">
        <v>241</v>
      </c>
      <c r="D69" s="486"/>
      <c r="E69" s="486"/>
      <c r="F69" s="486"/>
      <c r="G69" s="487"/>
      <c r="H69" s="344" t="s">
        <v>88</v>
      </c>
      <c r="I69" s="428">
        <v>600</v>
      </c>
      <c r="J69" s="463">
        <v>47.34</v>
      </c>
      <c r="K69" s="51" t="s">
        <v>36</v>
      </c>
      <c r="L69" s="161">
        <v>0</v>
      </c>
      <c r="M69" s="383"/>
      <c r="O69" s="541">
        <f t="shared" si="8"/>
        <v>28404.000000000004</v>
      </c>
    </row>
    <row r="70" spans="2:15" ht="35.1" customHeight="1" x14ac:dyDescent="0.15">
      <c r="B70" s="323">
        <v>95468</v>
      </c>
      <c r="C70" s="485" t="s">
        <v>242</v>
      </c>
      <c r="D70" s="486"/>
      <c r="E70" s="486"/>
      <c r="F70" s="486"/>
      <c r="G70" s="487"/>
      <c r="H70" s="344" t="s">
        <v>82</v>
      </c>
      <c r="I70" s="428">
        <v>740</v>
      </c>
      <c r="J70" s="463">
        <v>30.6</v>
      </c>
      <c r="K70" s="460">
        <f t="shared" ref="K70:K71" si="9">I70*J70</f>
        <v>22644</v>
      </c>
      <c r="L70" s="461">
        <f>IF(K$72=0,0,100*K70/K$72)</f>
        <v>35.140182854961395</v>
      </c>
      <c r="M70" s="383"/>
    </row>
    <row r="71" spans="2:15" ht="24.95" customHeight="1" x14ac:dyDescent="0.15">
      <c r="B71" s="323">
        <v>7167</v>
      </c>
      <c r="C71" s="495" t="s">
        <v>243</v>
      </c>
      <c r="D71" s="496"/>
      <c r="E71" s="496"/>
      <c r="F71" s="496"/>
      <c r="G71" s="497"/>
      <c r="H71" s="468" t="s">
        <v>82</v>
      </c>
      <c r="I71" s="428">
        <v>275</v>
      </c>
      <c r="J71" s="463">
        <v>12.57</v>
      </c>
      <c r="K71" s="460">
        <f t="shared" si="9"/>
        <v>3456.75</v>
      </c>
      <c r="L71" s="461">
        <f>IF(K$72=0,0,100*K71/K$72)</f>
        <v>5.364371448679023</v>
      </c>
      <c r="M71" s="383"/>
    </row>
    <row r="72" spans="2:15" ht="15" customHeight="1" x14ac:dyDescent="0.2">
      <c r="B72" s="360"/>
      <c r="C72" s="361" t="s">
        <v>15</v>
      </c>
      <c r="D72" s="145"/>
      <c r="E72" s="145"/>
      <c r="F72" s="362"/>
      <c r="G72" s="363"/>
      <c r="H72" s="383"/>
      <c r="I72" s="383"/>
      <c r="J72" s="383"/>
      <c r="K72" s="54">
        <f>ROUND(SUM(K53:K71),2)</f>
        <v>64439.05</v>
      </c>
      <c r="L72" s="389">
        <f>SUM(L53:L71)</f>
        <v>100.0000041900059</v>
      </c>
      <c r="M72" s="451">
        <f>IF(K$76=0,0,100*K72/K$76)</f>
        <v>27.077916129498554</v>
      </c>
      <c r="O72" s="541">
        <f>SUM(O25:O71)</f>
        <v>76712.331379999989</v>
      </c>
    </row>
    <row r="73" spans="2:15" ht="12.6" customHeight="1" x14ac:dyDescent="0.15">
      <c r="B73" s="364"/>
      <c r="C73" s="492"/>
      <c r="D73" s="493"/>
      <c r="E73" s="493"/>
      <c r="F73" s="493"/>
      <c r="G73" s="494"/>
      <c r="H73" s="344"/>
      <c r="I73" s="53"/>
      <c r="J73" s="52"/>
      <c r="K73" s="51"/>
      <c r="M73" s="383"/>
    </row>
    <row r="74" spans="2:15" ht="12.6" customHeight="1" x14ac:dyDescent="0.15">
      <c r="B74" s="366"/>
      <c r="C74" s="347"/>
      <c r="D74" s="347"/>
      <c r="E74" s="347"/>
      <c r="F74" s="348"/>
      <c r="G74" s="367"/>
      <c r="H74" s="368"/>
      <c r="I74" s="58"/>
      <c r="M74" s="383"/>
    </row>
    <row r="75" spans="2:15" ht="12.6" customHeight="1" x14ac:dyDescent="0.15">
      <c r="B75" s="351"/>
      <c r="C75" s="352"/>
      <c r="D75" s="35"/>
      <c r="E75" s="35"/>
      <c r="F75" s="367"/>
      <c r="G75" s="353"/>
      <c r="H75" s="369"/>
      <c r="I75" s="59"/>
      <c r="J75" s="60"/>
      <c r="K75" s="49"/>
      <c r="L75" s="35"/>
      <c r="M75" s="383"/>
    </row>
    <row r="76" spans="2:15" ht="12.6" customHeight="1" x14ac:dyDescent="0.2">
      <c r="B76" s="365"/>
      <c r="C76" s="370" t="s">
        <v>71</v>
      </c>
      <c r="D76" s="347"/>
      <c r="E76" s="347"/>
      <c r="F76" s="61"/>
      <c r="G76" s="348"/>
      <c r="H76" s="371"/>
      <c r="I76" s="62"/>
      <c r="J76" s="63"/>
      <c r="K76" s="54">
        <f>K31+K39+K51+K72</f>
        <v>237976.40000000002</v>
      </c>
      <c r="L76" s="35"/>
      <c r="M76" s="451">
        <f>SUM(M23:M75)</f>
        <v>100</v>
      </c>
    </row>
    <row r="77" spans="2:15" ht="15" customHeight="1" x14ac:dyDescent="0.15">
      <c r="B77" s="368"/>
      <c r="C77" s="35"/>
      <c r="D77" s="35"/>
      <c r="E77" s="35"/>
      <c r="F77" s="367"/>
      <c r="G77" s="367"/>
      <c r="H77" s="368"/>
      <c r="M77" s="383"/>
    </row>
    <row r="78" spans="2:15" ht="15" customHeight="1" x14ac:dyDescent="0.15">
      <c r="B78" s="433">
        <v>5</v>
      </c>
      <c r="C78" s="373" t="s">
        <v>233</v>
      </c>
      <c r="D78" s="145"/>
      <c r="E78" s="145"/>
      <c r="F78" s="362"/>
      <c r="G78" s="362"/>
      <c r="H78" s="366"/>
      <c r="I78" s="145"/>
      <c r="J78" s="146"/>
      <c r="K78" s="147">
        <f>K76*0.2889</f>
        <v>68751.381959999999</v>
      </c>
      <c r="L78" s="388"/>
      <c r="M78" s="383"/>
      <c r="N78" s="320"/>
      <c r="O78" s="541">
        <f>O72*0.2889</f>
        <v>22162.192535681996</v>
      </c>
    </row>
    <row r="79" spans="2:15" ht="12.6" customHeight="1" x14ac:dyDescent="0.15">
      <c r="B79" s="368"/>
      <c r="C79" s="35"/>
      <c r="D79" s="35"/>
      <c r="E79" s="35"/>
      <c r="F79" s="367"/>
      <c r="G79" s="367"/>
      <c r="H79" s="368"/>
      <c r="M79" s="383"/>
    </row>
    <row r="80" spans="2:15" ht="15" customHeight="1" x14ac:dyDescent="0.2">
      <c r="B80" s="372"/>
      <c r="C80" s="374" t="s">
        <v>75</v>
      </c>
      <c r="D80" s="145"/>
      <c r="E80" s="145"/>
      <c r="F80" s="362"/>
      <c r="G80" s="362"/>
      <c r="H80" s="366"/>
      <c r="I80" s="145"/>
      <c r="J80" s="146"/>
      <c r="K80" s="375">
        <f>K76+K78</f>
        <v>306727.78196000005</v>
      </c>
      <c r="M80" s="383"/>
      <c r="O80" s="541">
        <f>SUM(O72:O78)</f>
        <v>98874.523915681988</v>
      </c>
    </row>
    <row r="81" spans="2:13" ht="12.6" customHeight="1" x14ac:dyDescent="0.15">
      <c r="B81" s="368"/>
      <c r="C81" s="35"/>
      <c r="D81" s="35"/>
      <c r="E81" s="35"/>
      <c r="F81" s="367"/>
      <c r="G81" s="367"/>
      <c r="H81" s="368"/>
      <c r="M81" s="458"/>
    </row>
    <row r="82" spans="2:13" ht="12.6" customHeight="1" x14ac:dyDescent="0.15">
      <c r="B82" s="368"/>
      <c r="C82" s="35"/>
      <c r="D82" s="35"/>
      <c r="E82" s="35"/>
      <c r="F82" s="367"/>
      <c r="G82" s="367"/>
      <c r="H82" s="368"/>
      <c r="M82" s="458"/>
    </row>
    <row r="83" spans="2:13" ht="11.1" customHeight="1" x14ac:dyDescent="0.15">
      <c r="B83" s="368"/>
      <c r="C83" s="35"/>
      <c r="D83" s="35"/>
      <c r="E83" s="35"/>
      <c r="F83" s="367"/>
      <c r="G83" s="367"/>
      <c r="H83" s="368"/>
    </row>
    <row r="84" spans="2:13" ht="11.1" customHeight="1" x14ac:dyDescent="0.15">
      <c r="B84" s="368"/>
      <c r="C84" s="35"/>
      <c r="D84" s="35"/>
      <c r="E84" s="35"/>
      <c r="F84" s="367" t="s">
        <v>132</v>
      </c>
      <c r="G84" s="367"/>
      <c r="H84" s="368"/>
      <c r="K84" s="38" t="s">
        <v>134</v>
      </c>
    </row>
    <row r="85" spans="2:13" x14ac:dyDescent="0.15">
      <c r="B85" s="491">
        <v>43409</v>
      </c>
      <c r="C85" s="491"/>
      <c r="D85" s="35"/>
      <c r="E85" s="35"/>
      <c r="F85" s="376" t="s">
        <v>129</v>
      </c>
      <c r="G85" s="377"/>
      <c r="H85" s="378"/>
      <c r="K85" s="450" t="s">
        <v>190</v>
      </c>
      <c r="L85" s="237"/>
    </row>
    <row r="86" spans="2:13" x14ac:dyDescent="0.15">
      <c r="B86" s="415" t="s">
        <v>46</v>
      </c>
      <c r="C86" s="352"/>
      <c r="D86" s="35"/>
      <c r="E86" s="35"/>
      <c r="F86" s="379" t="s">
        <v>135</v>
      </c>
      <c r="G86" s="367"/>
      <c r="H86" s="368"/>
      <c r="K86" s="380" t="s">
        <v>76</v>
      </c>
    </row>
    <row r="87" spans="2:13" x14ac:dyDescent="0.15">
      <c r="B87" s="416"/>
      <c r="C87" s="241"/>
      <c r="D87" s="381"/>
      <c r="E87" s="381"/>
      <c r="F87" s="242" t="s">
        <v>66</v>
      </c>
      <c r="G87" s="382"/>
      <c r="H87" s="383"/>
      <c r="J87" s="198"/>
      <c r="K87" s="239"/>
      <c r="L87" s="240" t="s">
        <v>65</v>
      </c>
    </row>
    <row r="88" spans="2:13" x14ac:dyDescent="0.15">
      <c r="B88" s="449" t="s">
        <v>245</v>
      </c>
    </row>
    <row r="89" spans="2:13" x14ac:dyDescent="0.15">
      <c r="B89" s="449" t="s">
        <v>191</v>
      </c>
    </row>
    <row r="90" spans="2:13" x14ac:dyDescent="0.15">
      <c r="B90" s="449" t="s">
        <v>192</v>
      </c>
    </row>
    <row r="91" spans="2:13" ht="10.5" customHeight="1" x14ac:dyDescent="0.15">
      <c r="B91" s="449" t="s">
        <v>193</v>
      </c>
      <c r="M91" s="238"/>
    </row>
    <row r="92" spans="2:13" x14ac:dyDescent="0.15">
      <c r="B92" s="453" t="s">
        <v>209</v>
      </c>
    </row>
    <row r="93" spans="2:13" ht="10.5" customHeight="1" x14ac:dyDescent="0.15">
      <c r="M93" s="241"/>
    </row>
  </sheetData>
  <mergeCells count="49">
    <mergeCell ref="C50:G50"/>
    <mergeCell ref="J19:L19"/>
    <mergeCell ref="C40:G40"/>
    <mergeCell ref="C33:G33"/>
    <mergeCell ref="C46:G46"/>
    <mergeCell ref="C35:G35"/>
    <mergeCell ref="C30:G30"/>
    <mergeCell ref="C41:G41"/>
    <mergeCell ref="C43:G43"/>
    <mergeCell ref="C44:G44"/>
    <mergeCell ref="C25:G25"/>
    <mergeCell ref="C26:G26"/>
    <mergeCell ref="C28:G28"/>
    <mergeCell ref="B15:G15"/>
    <mergeCell ref="B16:H16"/>
    <mergeCell ref="B17:H17"/>
    <mergeCell ref="B19:I19"/>
    <mergeCell ref="C49:G49"/>
    <mergeCell ref="C36:G36"/>
    <mergeCell ref="C37:G37"/>
    <mergeCell ref="C42:G42"/>
    <mergeCell ref="C24:G24"/>
    <mergeCell ref="C45:G45"/>
    <mergeCell ref="C27:G27"/>
    <mergeCell ref="C38:G38"/>
    <mergeCell ref="C47:G47"/>
    <mergeCell ref="C48:G48"/>
    <mergeCell ref="C34:G34"/>
    <mergeCell ref="B85:C85"/>
    <mergeCell ref="C73:G73"/>
    <mergeCell ref="C65:G65"/>
    <mergeCell ref="C66:G66"/>
    <mergeCell ref="C68:G68"/>
    <mergeCell ref="C67:G67"/>
    <mergeCell ref="C69:G69"/>
    <mergeCell ref="C70:G70"/>
    <mergeCell ref="C71:G71"/>
    <mergeCell ref="C64:G64"/>
    <mergeCell ref="C53:G53"/>
    <mergeCell ref="C57:G57"/>
    <mergeCell ref="C54:G54"/>
    <mergeCell ref="C61:G61"/>
    <mergeCell ref="C62:G62"/>
    <mergeCell ref="C56:G56"/>
    <mergeCell ref="C55:G55"/>
    <mergeCell ref="C63:G63"/>
    <mergeCell ref="C58:G58"/>
    <mergeCell ref="C59:G59"/>
    <mergeCell ref="C60:G60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8" fitToHeight="5" orientation="portrait" horizontalDpi="4294967293" verticalDpi="4294967293" r:id="rId1"/>
  <headerFooter alignWithMargins="0">
    <oddFooter>MO 41.155 v01 - Proponente - Unidade Não Isolada - Urbanização e Infraestrutura - Orçamento, Cronograma, PLS</oddFooter>
  </headerFooter>
  <rowBreaks count="2" manualBreakCount="2">
    <brk id="5" max="12" man="1"/>
    <brk id="51" min="1" max="12" man="1"/>
  </rowBreaks>
  <colBreaks count="1" manualBreakCount="1">
    <brk id="1" min="5" max="9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11" r:id="rId4" name="Check Box 19">
              <controlPr defaultSize="0" autoFill="0" autoLine="0" autoPict="0">
                <anchor moveWithCells="1">
                  <from>
                    <xdr:col>5</xdr:col>
                    <xdr:colOff>571500</xdr:colOff>
                    <xdr:row>11</xdr:row>
                    <xdr:rowOff>19050</xdr:rowOff>
                  </from>
                  <to>
                    <xdr:col>9</xdr:col>
                    <xdr:colOff>381000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4"/>
  <dimension ref="A1:BU361"/>
  <sheetViews>
    <sheetView showGridLines="0" topLeftCell="A34" workbookViewId="0">
      <selection activeCell="W76" sqref="W76"/>
    </sheetView>
  </sheetViews>
  <sheetFormatPr defaultColWidth="11.42578125" defaultRowHeight="12.75" x14ac:dyDescent="0.2"/>
  <cols>
    <col min="1" max="1" width="0.85546875" customWidth="1"/>
    <col min="2" max="2" width="3.28515625" customWidth="1"/>
    <col min="3" max="4" width="3.7109375" customWidth="1"/>
    <col min="5" max="5" width="4" customWidth="1"/>
    <col min="6" max="6" width="0.5703125" customWidth="1"/>
    <col min="7" max="7" width="2.85546875" customWidth="1"/>
    <col min="8" max="8" width="3.42578125" customWidth="1"/>
    <col min="9" max="9" width="3.7109375" customWidth="1"/>
    <col min="10" max="10" width="3.5703125" customWidth="1"/>
    <col min="11" max="11" width="0.42578125" customWidth="1"/>
    <col min="12" max="12" width="4.28515625" customWidth="1"/>
    <col min="13" max="13" width="3.42578125" customWidth="1"/>
    <col min="14" max="14" width="0.42578125" customWidth="1"/>
    <col min="15" max="15" width="3.42578125" customWidth="1"/>
    <col min="16" max="16" width="0.42578125" customWidth="1"/>
    <col min="17" max="17" width="10.7109375" customWidth="1"/>
    <col min="18" max="18" width="4.5703125" customWidth="1"/>
    <col min="19" max="19" width="3.28515625" customWidth="1"/>
    <col min="20" max="20" width="0.5703125" customWidth="1"/>
    <col min="21" max="21" width="3.5703125" customWidth="1"/>
    <col min="22" max="22" width="11.5703125" customWidth="1"/>
    <col min="23" max="23" width="3.42578125" customWidth="1"/>
    <col min="24" max="24" width="0.5703125" customWidth="1"/>
    <col min="25" max="25" width="15.85546875" customWidth="1"/>
    <col min="26" max="73" width="11.42578125" style="72" customWidth="1"/>
  </cols>
  <sheetData>
    <row r="1" spans="2:73" s="64" customFormat="1" ht="11.85" customHeight="1" x14ac:dyDescent="0.2">
      <c r="B1" s="306"/>
      <c r="C1" s="306"/>
      <c r="D1" s="306"/>
      <c r="E1" s="306"/>
      <c r="F1" s="306"/>
      <c r="G1" s="306"/>
      <c r="H1" s="306"/>
      <c r="I1" s="306"/>
      <c r="J1" s="305"/>
      <c r="K1" s="305"/>
      <c r="L1" s="305"/>
      <c r="M1" s="305"/>
      <c r="N1" s="305"/>
      <c r="O1" s="305"/>
      <c r="P1" s="307"/>
      <c r="Q1" s="66" t="s">
        <v>0</v>
      </c>
      <c r="R1" s="65"/>
      <c r="S1" s="65"/>
      <c r="T1" s="65"/>
      <c r="V1" s="66" t="s">
        <v>1</v>
      </c>
      <c r="W1" s="65"/>
      <c r="X1" s="65"/>
      <c r="Y1" s="67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</row>
    <row r="2" spans="2:73" ht="11.85" customHeight="1" x14ac:dyDescent="0.2"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8"/>
      <c r="Q2" s="222">
        <f>ORÇAurb!I8</f>
        <v>0</v>
      </c>
      <c r="R2" s="70"/>
      <c r="S2" s="70"/>
      <c r="T2" s="70"/>
      <c r="U2" s="71"/>
      <c r="V2" s="223">
        <f>ORÇAurb!K8</f>
        <v>0</v>
      </c>
      <c r="W2" s="70"/>
      <c r="X2" s="70"/>
      <c r="Y2" s="233"/>
    </row>
    <row r="3" spans="2:73" ht="7.5" customHeight="1" x14ac:dyDescent="0.2">
      <c r="B3" s="309"/>
      <c r="C3" s="309"/>
      <c r="D3" s="309"/>
      <c r="E3" s="309"/>
      <c r="F3" s="309"/>
      <c r="G3" s="309"/>
      <c r="H3" s="309"/>
      <c r="I3" s="309"/>
      <c r="J3" s="310"/>
      <c r="K3" s="310"/>
      <c r="L3" s="310"/>
      <c r="M3" s="310"/>
      <c r="N3" s="310"/>
      <c r="O3" s="310"/>
      <c r="P3" s="310"/>
      <c r="Q3" s="76"/>
      <c r="R3" s="76"/>
      <c r="S3" s="76"/>
      <c r="T3" s="76"/>
      <c r="U3" s="76"/>
      <c r="V3" s="76"/>
      <c r="W3" s="76"/>
      <c r="X3" s="76"/>
      <c r="Y3" s="76"/>
    </row>
    <row r="4" spans="2:73" s="64" customFormat="1" ht="4.5" customHeight="1" x14ac:dyDescent="0.2">
      <c r="B4" s="311"/>
      <c r="C4" s="311"/>
      <c r="D4" s="311"/>
      <c r="E4" s="312"/>
      <c r="F4" s="311"/>
      <c r="G4" s="313"/>
      <c r="H4" s="311"/>
      <c r="I4" s="311"/>
      <c r="J4" s="306"/>
      <c r="K4" s="311"/>
      <c r="L4" s="311"/>
      <c r="M4" s="311"/>
      <c r="N4" s="311"/>
      <c r="O4" s="311"/>
      <c r="P4" s="311"/>
      <c r="Q4" s="200"/>
      <c r="R4" s="200"/>
      <c r="T4" s="200"/>
      <c r="U4" s="200"/>
      <c r="W4" s="200"/>
      <c r="X4" s="200"/>
      <c r="Y4" s="200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</row>
    <row r="5" spans="2:73" s="72" customFormat="1" x14ac:dyDescent="0.2">
      <c r="B5" s="205" t="s">
        <v>49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R5" s="224"/>
      <c r="T5" s="201"/>
      <c r="U5" s="201"/>
      <c r="V5" s="201"/>
      <c r="W5" s="201"/>
      <c r="X5" s="201"/>
      <c r="Y5" s="201"/>
    </row>
    <row r="6" spans="2:73" s="72" customFormat="1" ht="3" customHeight="1" x14ac:dyDescent="0.2">
      <c r="B6" s="204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R6" s="201"/>
      <c r="T6" s="201"/>
      <c r="U6" s="201"/>
      <c r="V6" s="201"/>
      <c r="W6" s="201"/>
      <c r="X6" s="201"/>
      <c r="Y6" s="201"/>
    </row>
    <row r="7" spans="2:73" s="64" customFormat="1" ht="11.85" customHeight="1" x14ac:dyDescent="0.2">
      <c r="B7" s="200"/>
      <c r="C7" s="200"/>
      <c r="D7" s="200"/>
      <c r="E7" s="200"/>
      <c r="F7" s="200"/>
      <c r="G7" s="200"/>
      <c r="H7" s="200"/>
      <c r="I7" s="200"/>
      <c r="K7" s="200"/>
      <c r="L7" s="200"/>
      <c r="M7" s="200"/>
      <c r="N7" s="200"/>
      <c r="O7" s="200"/>
      <c r="P7" s="200"/>
      <c r="S7" s="225" t="str">
        <f>ORÇAurb!J11</f>
        <v>ALTO PARAÍSO DE GOIÁS</v>
      </c>
      <c r="T7" s="200"/>
      <c r="U7" s="202"/>
      <c r="W7" s="200"/>
      <c r="X7" s="200"/>
      <c r="Y7" s="200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</row>
    <row r="8" spans="2:73" s="64" customFormat="1" ht="3" customHeight="1" x14ac:dyDescent="0.2">
      <c r="B8" s="200"/>
      <c r="C8" s="200"/>
      <c r="D8" s="200"/>
      <c r="E8" s="200"/>
      <c r="F8" s="200"/>
      <c r="G8" s="200"/>
      <c r="H8" s="200"/>
      <c r="I8" s="200"/>
      <c r="K8" s="200"/>
      <c r="L8" s="200"/>
      <c r="M8" s="200"/>
      <c r="N8" s="200"/>
      <c r="O8" s="200"/>
      <c r="P8" s="200"/>
      <c r="Q8" s="200"/>
      <c r="R8" s="200"/>
      <c r="T8" s="200"/>
      <c r="U8" s="202"/>
      <c r="V8" s="203"/>
      <c r="W8" s="200"/>
      <c r="X8" s="200"/>
      <c r="Y8" s="200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</row>
    <row r="9" spans="2:73" ht="12" customHeight="1" x14ac:dyDescent="0.2">
      <c r="B9" s="206" t="s">
        <v>18</v>
      </c>
      <c r="C9" s="73"/>
      <c r="D9" s="73"/>
      <c r="E9" s="73"/>
      <c r="F9" s="73"/>
      <c r="G9" s="73"/>
      <c r="M9" s="56"/>
      <c r="N9" s="56"/>
      <c r="O9" s="56"/>
      <c r="P9" s="56"/>
      <c r="R9" s="56"/>
      <c r="S9" s="56"/>
      <c r="T9" s="56"/>
    </row>
    <row r="10" spans="2:73" ht="3" customHeight="1" x14ac:dyDescent="0.2">
      <c r="M10" s="56"/>
      <c r="N10" s="56"/>
      <c r="O10" s="56"/>
      <c r="P10" s="56"/>
      <c r="R10" s="56"/>
      <c r="S10" s="56"/>
      <c r="T10" s="56"/>
      <c r="U10" s="56"/>
      <c r="V10" s="56"/>
      <c r="W10" s="56"/>
      <c r="X10" s="56"/>
      <c r="Y10" s="56"/>
    </row>
    <row r="11" spans="2:73" s="64" customFormat="1" ht="9" customHeight="1" x14ac:dyDescent="0.2">
      <c r="B11" s="66" t="s">
        <v>19</v>
      </c>
      <c r="C11" s="65"/>
      <c r="D11" s="65"/>
      <c r="E11"/>
      <c r="F11"/>
      <c r="G11"/>
      <c r="H11" s="65"/>
      <c r="I11" s="65"/>
      <c r="J11" s="65"/>
      <c r="K11" s="65"/>
      <c r="L11" s="65"/>
      <c r="M11" s="65"/>
      <c r="N11" s="65"/>
      <c r="O11" s="65"/>
      <c r="P11" s="65"/>
      <c r="Q11" s="67"/>
      <c r="R11" s="65"/>
      <c r="S11" s="74" t="s">
        <v>2</v>
      </c>
      <c r="T11" s="65"/>
      <c r="U11" s="65"/>
      <c r="V11" s="65"/>
      <c r="W11" s="65"/>
      <c r="X11" s="65"/>
      <c r="Y11" s="65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</row>
    <row r="12" spans="2:73" ht="12" customHeight="1" x14ac:dyDescent="0.2">
      <c r="B12" s="209"/>
      <c r="C12" s="70"/>
      <c r="D12" s="226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1"/>
      <c r="R12" s="56"/>
      <c r="S12" s="156" t="s">
        <v>160</v>
      </c>
      <c r="T12" s="56"/>
      <c r="U12" s="75" t="s">
        <v>3</v>
      </c>
      <c r="V12" s="56"/>
      <c r="W12" s="156"/>
      <c r="X12" s="75" t="s">
        <v>20</v>
      </c>
      <c r="Y12" s="75" t="s">
        <v>63</v>
      </c>
    </row>
    <row r="13" spans="2:73" ht="3.75" customHeight="1" x14ac:dyDescent="0.2"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2:73" ht="9" customHeight="1" x14ac:dyDescent="0.2">
      <c r="B14" s="66" t="s">
        <v>21</v>
      </c>
      <c r="C14" s="65"/>
      <c r="D14" s="65"/>
      <c r="H14" s="65"/>
      <c r="I14" s="65"/>
      <c r="J14" s="65"/>
      <c r="K14" s="65"/>
      <c r="L14" s="65"/>
      <c r="M14" s="65"/>
      <c r="N14" s="65"/>
      <c r="O14" s="65"/>
      <c r="P14" s="65"/>
      <c r="Q14" s="67"/>
      <c r="R14" s="56"/>
      <c r="S14" s="56"/>
      <c r="T14" s="56"/>
      <c r="U14" s="56"/>
      <c r="V14" s="56"/>
      <c r="W14" s="56"/>
      <c r="X14" s="56"/>
      <c r="Y14" s="56"/>
    </row>
    <row r="15" spans="2:73" ht="12" customHeight="1" x14ac:dyDescent="0.2">
      <c r="B15" s="521" t="s">
        <v>162</v>
      </c>
      <c r="C15" s="522"/>
      <c r="D15" s="522"/>
      <c r="E15" s="522"/>
      <c r="F15" s="522"/>
      <c r="G15" s="522"/>
      <c r="H15" s="522"/>
      <c r="I15" s="522"/>
      <c r="J15" s="522"/>
      <c r="K15" s="522"/>
      <c r="L15" s="522"/>
      <c r="M15" s="522"/>
      <c r="N15" s="522"/>
      <c r="O15" s="522"/>
      <c r="P15" s="522"/>
      <c r="Q15" s="523"/>
      <c r="R15" s="56"/>
      <c r="S15" s="156"/>
      <c r="T15" s="56"/>
      <c r="U15" s="75" t="s">
        <v>4</v>
      </c>
      <c r="V15" s="56"/>
      <c r="W15" s="156"/>
      <c r="X15" s="56"/>
      <c r="Y15" s="75" t="s">
        <v>64</v>
      </c>
    </row>
    <row r="16" spans="2:73" ht="3" customHeight="1" x14ac:dyDescent="0.2"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2:73" s="64" customFormat="1" ht="9" customHeight="1" x14ac:dyDescent="0.2">
      <c r="B17" s="66" t="s">
        <v>55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7"/>
      <c r="R17" s="65"/>
      <c r="S17" s="65"/>
      <c r="T17" s="65"/>
      <c r="U17" s="65"/>
      <c r="V17" s="56"/>
      <c r="W17" s="65"/>
      <c r="X17" s="65"/>
      <c r="Y17" s="65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</row>
    <row r="18" spans="2:73" ht="12" customHeight="1" x14ac:dyDescent="0.2">
      <c r="B18" s="210" t="s">
        <v>202</v>
      </c>
      <c r="C18" s="70"/>
      <c r="D18" s="221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1"/>
      <c r="R18" s="56"/>
      <c r="V18" s="56"/>
      <c r="X18" s="75"/>
    </row>
    <row r="19" spans="2:73" s="56" customFormat="1" ht="3" customHeight="1" x14ac:dyDescent="0.2"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</row>
    <row r="20" spans="2:73" s="64" customFormat="1" ht="9" customHeight="1" x14ac:dyDescent="0.15">
      <c r="B20" s="66" t="s">
        <v>54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7"/>
      <c r="T20" s="65"/>
      <c r="U20" s="191" t="s">
        <v>16</v>
      </c>
      <c r="V20" s="65"/>
      <c r="W20" s="65"/>
      <c r="X20" s="65"/>
      <c r="Y20" s="67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</row>
    <row r="21" spans="2:73" ht="12" customHeight="1" x14ac:dyDescent="0.2">
      <c r="B21" s="414" t="s">
        <v>231</v>
      </c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1"/>
      <c r="T21" s="70"/>
      <c r="U21" s="227"/>
      <c r="V21" s="70"/>
      <c r="W21" s="70"/>
      <c r="X21" s="70"/>
      <c r="Y21" s="71"/>
    </row>
    <row r="22" spans="2:73" ht="3.75" customHeight="1" x14ac:dyDescent="0.2"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</row>
    <row r="23" spans="2:73" s="64" customFormat="1" ht="9" customHeight="1" x14ac:dyDescent="0.15">
      <c r="B23" s="68" t="s">
        <v>50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7"/>
      <c r="N23" s="65"/>
      <c r="O23" s="68" t="s">
        <v>51</v>
      </c>
      <c r="P23" s="65"/>
      <c r="Q23" s="65"/>
      <c r="R23" s="65"/>
      <c r="S23" s="67"/>
      <c r="T23" s="65"/>
      <c r="U23" s="68" t="s">
        <v>43</v>
      </c>
      <c r="X23" s="77"/>
      <c r="Y23" s="77" t="s">
        <v>44</v>
      </c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</row>
    <row r="24" spans="2:73" ht="11.25" customHeight="1" x14ac:dyDescent="0.2">
      <c r="B24" s="227" t="s">
        <v>161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1"/>
      <c r="N24" s="55"/>
      <c r="O24" s="227" t="s">
        <v>79</v>
      </c>
      <c r="P24" s="70"/>
      <c r="Q24" s="70"/>
      <c r="R24" s="70"/>
      <c r="S24" s="71"/>
      <c r="T24" s="55"/>
      <c r="U24" s="227" t="s">
        <v>247</v>
      </c>
      <c r="V24" s="70"/>
      <c r="W24" s="71"/>
      <c r="X24" s="57"/>
      <c r="Y24" s="228" t="s">
        <v>80</v>
      </c>
    </row>
    <row r="25" spans="2:73" s="78" customFormat="1" ht="10.9" customHeight="1" x14ac:dyDescent="0.2"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</row>
    <row r="26" spans="2:73" s="73" customFormat="1" ht="12" customHeight="1" x14ac:dyDescent="0.2">
      <c r="B26" s="206" t="s">
        <v>22</v>
      </c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</row>
    <row r="27" spans="2:73" s="64" customFormat="1" ht="9.75" customHeight="1" x14ac:dyDescent="0.15">
      <c r="B27" s="81">
        <v>1</v>
      </c>
      <c r="C27" s="119" t="s">
        <v>61</v>
      </c>
      <c r="D27" s="82"/>
      <c r="E27" s="82"/>
      <c r="F27" s="82"/>
      <c r="G27" s="82"/>
      <c r="H27" s="82"/>
      <c r="I27" s="82"/>
      <c r="J27" s="82"/>
      <c r="K27" s="82"/>
      <c r="L27" s="82"/>
      <c r="M27" s="82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</row>
    <row r="28" spans="2:73" s="64" customFormat="1" ht="9.75" customHeight="1" x14ac:dyDescent="0.15">
      <c r="B28" s="81">
        <v>2</v>
      </c>
      <c r="C28" s="82" t="s">
        <v>23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</row>
    <row r="29" spans="2:73" s="64" customFormat="1" ht="9.75" customHeight="1" x14ac:dyDescent="0.15">
      <c r="B29" s="81">
        <v>3</v>
      </c>
      <c r="C29" s="82" t="s">
        <v>24</v>
      </c>
      <c r="D29" s="82"/>
      <c r="E29" s="82"/>
      <c r="F29" s="82"/>
      <c r="G29" s="82"/>
      <c r="H29" s="82"/>
      <c r="I29" s="82"/>
      <c r="J29" s="82"/>
      <c r="K29" s="82"/>
      <c r="L29" s="82"/>
      <c r="M29" s="82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</row>
    <row r="30" spans="2:73" s="64" customFormat="1" ht="9.75" customHeight="1" x14ac:dyDescent="0.15">
      <c r="B30" s="81"/>
      <c r="C30" s="82" t="s">
        <v>25</v>
      </c>
      <c r="D30" s="82"/>
      <c r="E30" s="82"/>
      <c r="F30" s="82"/>
      <c r="G30" s="82"/>
      <c r="H30" s="82"/>
      <c r="I30" s="82"/>
      <c r="J30" s="82"/>
      <c r="K30" s="82"/>
      <c r="L30" s="82"/>
      <c r="M30" s="82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</row>
    <row r="31" spans="2:73" s="64" customFormat="1" ht="9.75" customHeight="1" x14ac:dyDescent="0.15">
      <c r="B31" s="81">
        <v>4</v>
      </c>
      <c r="C31" s="82" t="s">
        <v>26</v>
      </c>
      <c r="D31" s="82"/>
      <c r="E31" s="82"/>
      <c r="F31" s="82"/>
      <c r="G31" s="82"/>
      <c r="H31" s="82"/>
      <c r="I31" s="82"/>
      <c r="J31" s="82"/>
      <c r="K31" s="82"/>
      <c r="L31" s="82"/>
      <c r="M31" s="82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</row>
    <row r="32" spans="2:73" s="64" customFormat="1" ht="9.75" customHeight="1" x14ac:dyDescent="0.15">
      <c r="B32" s="81">
        <v>5</v>
      </c>
      <c r="C32" s="82" t="s">
        <v>27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</row>
    <row r="33" spans="1:73" s="64" customFormat="1" ht="3" customHeight="1" x14ac:dyDescent="0.15">
      <c r="B33" s="81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</row>
    <row r="34" spans="1:73" s="64" customFormat="1" ht="6" customHeight="1" x14ac:dyDescent="0.2">
      <c r="B34"/>
      <c r="C34"/>
      <c r="D34"/>
      <c r="E34"/>
      <c r="F34"/>
      <c r="G34"/>
      <c r="H34"/>
      <c r="I34"/>
      <c r="J34"/>
      <c r="K34"/>
      <c r="L34"/>
      <c r="M34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</row>
    <row r="35" spans="1:73" s="73" customFormat="1" ht="12" customHeight="1" x14ac:dyDescent="0.2">
      <c r="A35" s="83"/>
      <c r="B35" s="207" t="s">
        <v>52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208" t="s">
        <v>53</v>
      </c>
      <c r="Y35" s="229" t="str">
        <f>IF(ORÇAurb!K19&lt;&gt;0,ORÇAurb!K19," ")</f>
        <v xml:space="preserve"> </v>
      </c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</row>
    <row r="36" spans="1:73" s="78" customFormat="1" ht="7.5" customHeight="1" x14ac:dyDescent="0.2">
      <c r="A36" s="65"/>
      <c r="B36" s="84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</row>
    <row r="37" spans="1:73" s="93" customFormat="1" ht="12.6" customHeight="1" x14ac:dyDescent="0.2">
      <c r="A37" s="85"/>
      <c r="B37" s="86" t="s">
        <v>28</v>
      </c>
      <c r="C37" s="87"/>
      <c r="D37" s="88" t="s">
        <v>29</v>
      </c>
      <c r="E37" s="88"/>
      <c r="F37" s="88"/>
      <c r="G37" s="85"/>
      <c r="H37" s="89"/>
      <c r="I37" s="88"/>
      <c r="J37" s="88"/>
      <c r="K37" s="88"/>
      <c r="L37" s="85"/>
      <c r="M37" s="89"/>
      <c r="N37" s="88"/>
      <c r="O37" s="88"/>
      <c r="P37" s="88"/>
      <c r="Q37" s="88"/>
      <c r="R37" s="88"/>
      <c r="S37" s="87"/>
      <c r="T37" s="88"/>
      <c r="U37" s="90" t="s">
        <v>30</v>
      </c>
      <c r="V37" s="88"/>
      <c r="W37" s="87"/>
      <c r="X37" s="88"/>
      <c r="Y37" s="153" t="s">
        <v>31</v>
      </c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</row>
    <row r="38" spans="1:73" s="103" customFormat="1" ht="12.6" customHeight="1" x14ac:dyDescent="0.15">
      <c r="A38" s="88"/>
      <c r="B38" s="94">
        <v>1</v>
      </c>
      <c r="C38" s="95"/>
      <c r="D38" s="96" t="s">
        <v>101</v>
      </c>
      <c r="E38" s="97"/>
      <c r="F38" s="97"/>
      <c r="G38" s="98"/>
      <c r="H38" s="99"/>
      <c r="I38" s="97"/>
      <c r="J38" s="97"/>
      <c r="K38" s="97"/>
      <c r="L38" s="98"/>
      <c r="M38" s="99"/>
      <c r="N38" s="97"/>
      <c r="O38" s="97"/>
      <c r="P38" s="97"/>
      <c r="Q38" s="97"/>
      <c r="R38" s="97"/>
      <c r="S38" s="100"/>
      <c r="T38" s="88"/>
      <c r="U38" s="141"/>
      <c r="V38" s="143">
        <f>ORÇAurb!K31</f>
        <v>2609.62</v>
      </c>
      <c r="W38" s="142"/>
      <c r="X38" s="88"/>
      <c r="Y38" s="325">
        <f>IF(V$38=0,0,100*V38/V$69)</f>
        <v>0.85079348969449298</v>
      </c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</row>
    <row r="39" spans="1:73" s="93" customFormat="1" ht="12.6" customHeight="1" x14ac:dyDescent="0.2">
      <c r="A39" s="85"/>
      <c r="B39" s="94">
        <v>2</v>
      </c>
      <c r="C39" s="95"/>
      <c r="D39" s="96" t="s">
        <v>175</v>
      </c>
      <c r="E39" s="97"/>
      <c r="F39" s="97"/>
      <c r="G39" s="98"/>
      <c r="H39" s="99"/>
      <c r="I39" s="97"/>
      <c r="J39" s="97"/>
      <c r="K39" s="97"/>
      <c r="L39" s="98"/>
      <c r="M39" s="99"/>
      <c r="N39" s="97"/>
      <c r="O39" s="97"/>
      <c r="P39" s="97"/>
      <c r="Q39" s="97"/>
      <c r="R39" s="97"/>
      <c r="S39" s="100"/>
      <c r="T39" s="88"/>
      <c r="U39" s="141"/>
      <c r="V39" s="143">
        <f>ORÇAurb!K39</f>
        <v>142748.97</v>
      </c>
      <c r="W39" s="142"/>
      <c r="X39" s="88"/>
      <c r="Y39" s="325">
        <f>IF(V$38=0,0,100*V39/V$69)</f>
        <v>46.539302402876466</v>
      </c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</row>
    <row r="40" spans="1:73" s="103" customFormat="1" ht="12.6" customHeight="1" x14ac:dyDescent="0.15">
      <c r="A40" s="88"/>
      <c r="B40" s="104">
        <v>3</v>
      </c>
      <c r="C40" s="105"/>
      <c r="D40" s="90" t="s">
        <v>176</v>
      </c>
      <c r="E40" s="88"/>
      <c r="F40" s="88"/>
      <c r="G40" s="85"/>
      <c r="H40" s="89"/>
      <c r="I40" s="88"/>
      <c r="J40" s="88"/>
      <c r="K40" s="88"/>
      <c r="L40" s="85"/>
      <c r="M40" s="89"/>
      <c r="N40" s="88"/>
      <c r="O40" s="88"/>
      <c r="P40" s="88"/>
      <c r="Q40" s="88"/>
      <c r="R40" s="88"/>
      <c r="S40" s="87"/>
      <c r="T40" s="88"/>
      <c r="U40" s="101"/>
      <c r="V40" s="143">
        <f>ORÇAurb!K51</f>
        <v>28178.76</v>
      </c>
      <c r="W40" s="142"/>
      <c r="X40" s="88"/>
      <c r="Y40" s="325">
        <f>IF(V$38=0,0,100*V40/V$69)</f>
        <v>9.1868952397910775</v>
      </c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</row>
    <row r="41" spans="1:73" s="93" customFormat="1" ht="12.6" customHeight="1" x14ac:dyDescent="0.2">
      <c r="A41" s="85"/>
      <c r="B41" s="104">
        <v>4</v>
      </c>
      <c r="C41" s="105"/>
      <c r="D41" s="90" t="s">
        <v>85</v>
      </c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 s="87"/>
      <c r="T41" s="88"/>
      <c r="U41" s="101"/>
      <c r="V41" s="143">
        <f>ORÇAurb!K72</f>
        <v>64439.05</v>
      </c>
      <c r="W41" s="142"/>
      <c r="X41" s="88"/>
      <c r="Y41" s="325">
        <f>IF(V$38=0,0,100*V41/V$69)</f>
        <v>21.008546923344365</v>
      </c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</row>
    <row r="42" spans="1:73" s="112" customFormat="1" ht="12.6" customHeight="1" x14ac:dyDescent="0.2">
      <c r="A42" s="88"/>
      <c r="B42" s="104">
        <v>5</v>
      </c>
      <c r="C42" s="109"/>
      <c r="D42" s="90" t="s">
        <v>110</v>
      </c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 s="87"/>
      <c r="T42" s="85"/>
      <c r="U42" s="101"/>
      <c r="V42" s="143">
        <f>ORÇAurb!K78</f>
        <v>68751.381959999999</v>
      </c>
      <c r="W42" s="142"/>
      <c r="X42" s="85"/>
      <c r="Y42" s="325">
        <f>IF(V$38=0,0,100*V42/V$69)</f>
        <v>22.414461944293578</v>
      </c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1"/>
      <c r="BF42" s="111"/>
      <c r="BG42" s="111"/>
      <c r="BH42" s="111"/>
      <c r="BI42" s="111"/>
      <c r="BJ42" s="111"/>
      <c r="BK42" s="111"/>
      <c r="BL42" s="111"/>
      <c r="BM42" s="111"/>
      <c r="BN42" s="111"/>
      <c r="BO42" s="111"/>
      <c r="BP42" s="111"/>
      <c r="BQ42" s="111"/>
      <c r="BR42" s="111"/>
      <c r="BS42" s="111"/>
      <c r="BT42" s="111"/>
      <c r="BU42" s="111"/>
    </row>
    <row r="43" spans="1:73" s="103" customFormat="1" ht="12.6" customHeight="1" x14ac:dyDescent="0.2">
      <c r="A43" s="88"/>
      <c r="B43" s="113"/>
      <c r="C43" s="109"/>
      <c r="D43" s="90"/>
      <c r="E43" s="88"/>
      <c r="F43" s="88"/>
      <c r="G43" s="88"/>
      <c r="H43" s="88"/>
      <c r="I43" s="88"/>
      <c r="J43"/>
      <c r="K43"/>
      <c r="L43"/>
      <c r="M43" s="88"/>
      <c r="N43" s="88"/>
      <c r="O43" s="88"/>
      <c r="P43" s="88"/>
      <c r="Q43" s="88"/>
      <c r="R43" s="88"/>
      <c r="S43" s="87"/>
      <c r="T43" s="88"/>
      <c r="U43" s="101"/>
      <c r="V43" s="143"/>
      <c r="W43" s="142"/>
      <c r="X43" s="88"/>
      <c r="Y43" s="154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</row>
    <row r="44" spans="1:73" s="103" customFormat="1" ht="12.6" customHeight="1" x14ac:dyDescent="0.2">
      <c r="A44" s="88"/>
      <c r="B44" s="104"/>
      <c r="C44" s="105"/>
      <c r="D44" s="90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 s="87"/>
      <c r="T44" s="88"/>
      <c r="U44" s="101"/>
      <c r="V44" s="143"/>
      <c r="W44" s="142"/>
      <c r="X44" s="88"/>
      <c r="Y44" s="154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</row>
    <row r="45" spans="1:73" s="119" customFormat="1" ht="12.6" customHeight="1" x14ac:dyDescent="0.2">
      <c r="A45" s="85"/>
      <c r="B45" s="104"/>
      <c r="C45" s="115"/>
      <c r="D45" s="90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 s="87"/>
      <c r="T45" s="116"/>
      <c r="U45" s="101"/>
      <c r="V45" s="143"/>
      <c r="W45" s="142"/>
      <c r="X45" s="116"/>
      <c r="Y45" s="154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18"/>
      <c r="BC45" s="118"/>
      <c r="BD45" s="118"/>
      <c r="BE45" s="118"/>
      <c r="BF45" s="118"/>
      <c r="BG45" s="118"/>
      <c r="BH45" s="118"/>
      <c r="BI45" s="118"/>
      <c r="BJ45" s="118"/>
      <c r="BK45" s="118"/>
      <c r="BL45" s="118"/>
      <c r="BM45" s="118"/>
      <c r="BN45" s="118"/>
      <c r="BO45" s="118"/>
      <c r="BP45" s="118"/>
      <c r="BQ45" s="118"/>
      <c r="BR45" s="118"/>
      <c r="BS45" s="118"/>
      <c r="BT45" s="118"/>
      <c r="BU45" s="118"/>
    </row>
    <row r="46" spans="1:73" s="103" customFormat="1" ht="12.6" customHeight="1" x14ac:dyDescent="0.2">
      <c r="A46" s="88"/>
      <c r="B46" s="104"/>
      <c r="C46" s="105"/>
      <c r="D46" s="90"/>
      <c r="E46" s="88"/>
      <c r="F46" s="88"/>
      <c r="G46" s="88"/>
      <c r="H46" s="117"/>
      <c r="I46" s="88"/>
      <c r="J46"/>
      <c r="K46"/>
      <c r="L46"/>
      <c r="M46" s="117"/>
      <c r="N46" s="88"/>
      <c r="O46" s="88"/>
      <c r="P46" s="88"/>
      <c r="Q46" s="88"/>
      <c r="R46" s="88"/>
      <c r="S46" s="87"/>
      <c r="T46" s="88"/>
      <c r="U46" s="101"/>
      <c r="V46" s="143"/>
      <c r="W46" s="142"/>
      <c r="X46" s="88"/>
      <c r="Y46" s="154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  <c r="BR46" s="102"/>
      <c r="BS46" s="102"/>
      <c r="BT46" s="102"/>
      <c r="BU46" s="102"/>
    </row>
    <row r="47" spans="1:73" s="103" customFormat="1" ht="12.6" customHeight="1" x14ac:dyDescent="0.2">
      <c r="A47" s="88"/>
      <c r="B47" s="104"/>
      <c r="C47" s="105"/>
      <c r="D47" s="90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 s="87"/>
      <c r="T47" s="88"/>
      <c r="U47" s="101"/>
      <c r="V47" s="143"/>
      <c r="W47" s="142"/>
      <c r="X47" s="88"/>
      <c r="Y47" s="154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102"/>
      <c r="AZ47" s="102"/>
      <c r="BA47" s="102"/>
      <c r="BB47" s="102"/>
      <c r="BC47" s="102"/>
      <c r="BD47" s="102"/>
      <c r="BE47" s="102"/>
      <c r="BF47" s="102"/>
      <c r="BG47" s="102"/>
      <c r="BH47" s="102"/>
      <c r="BI47" s="102"/>
      <c r="BJ47" s="102"/>
      <c r="BK47" s="102"/>
      <c r="BL47" s="102"/>
      <c r="BM47" s="102"/>
      <c r="BN47" s="102"/>
      <c r="BO47" s="102"/>
      <c r="BP47" s="102"/>
      <c r="BQ47" s="102"/>
      <c r="BR47" s="102"/>
      <c r="BS47" s="102"/>
      <c r="BT47" s="102"/>
      <c r="BU47" s="102"/>
    </row>
    <row r="48" spans="1:73" s="103" customFormat="1" ht="12.6" customHeight="1" x14ac:dyDescent="0.2">
      <c r="A48" s="88"/>
      <c r="B48" s="113"/>
      <c r="C48" s="105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 s="87"/>
      <c r="T48" s="88"/>
      <c r="U48" s="101"/>
      <c r="V48" s="143"/>
      <c r="W48" s="142"/>
      <c r="X48" s="88"/>
      <c r="Y48" s="154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2"/>
      <c r="AY48" s="102"/>
      <c r="AZ48" s="102"/>
      <c r="BA48" s="102"/>
      <c r="BB48" s="102"/>
      <c r="BC48" s="102"/>
      <c r="BD48" s="102"/>
      <c r="BE48" s="102"/>
      <c r="BF48" s="102"/>
      <c r="BG48" s="102"/>
      <c r="BH48" s="102"/>
      <c r="BI48" s="102"/>
      <c r="BJ48" s="102"/>
      <c r="BK48" s="102"/>
      <c r="BL48" s="102"/>
      <c r="BM48" s="102"/>
      <c r="BN48" s="102"/>
      <c r="BO48" s="102"/>
      <c r="BP48" s="102"/>
      <c r="BQ48" s="102"/>
      <c r="BR48" s="102"/>
      <c r="BS48" s="102"/>
      <c r="BT48" s="102"/>
      <c r="BU48" s="102"/>
    </row>
    <row r="49" spans="1:73" s="93" customFormat="1" ht="12.6" customHeight="1" x14ac:dyDescent="0.2">
      <c r="A49" s="85"/>
      <c r="B49" s="120"/>
      <c r="C49" s="109"/>
      <c r="D49" s="86"/>
      <c r="E49" s="85"/>
      <c r="F49" s="85"/>
      <c r="G49" s="85"/>
      <c r="H49" s="85"/>
      <c r="I49" s="85"/>
      <c r="J49"/>
      <c r="K49"/>
      <c r="L49"/>
      <c r="M49" s="85"/>
      <c r="N49" s="85"/>
      <c r="O49" s="85"/>
      <c r="P49" s="85"/>
      <c r="Q49" s="85"/>
      <c r="R49" s="85"/>
      <c r="S49" s="91"/>
      <c r="T49" s="85"/>
      <c r="U49" s="101"/>
      <c r="V49" s="143"/>
      <c r="W49" s="142"/>
      <c r="X49" s="85"/>
      <c r="Y49" s="154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</row>
    <row r="50" spans="1:73" s="93" customFormat="1" ht="12.6" customHeight="1" x14ac:dyDescent="0.2">
      <c r="A50" s="85"/>
      <c r="B50" s="120"/>
      <c r="C50" s="109"/>
      <c r="D50" s="86"/>
      <c r="E50" s="85"/>
      <c r="F50" s="85"/>
      <c r="G50" s="85"/>
      <c r="H50" s="85"/>
      <c r="I50" s="85"/>
      <c r="J50"/>
      <c r="K50"/>
      <c r="L50"/>
      <c r="M50" s="85"/>
      <c r="N50" s="85"/>
      <c r="O50" s="85"/>
      <c r="P50" s="85"/>
      <c r="Q50" s="85"/>
      <c r="R50" s="85"/>
      <c r="S50" s="91"/>
      <c r="T50" s="85"/>
      <c r="U50" s="101"/>
      <c r="V50" s="143"/>
      <c r="W50" s="142"/>
      <c r="X50" s="85"/>
      <c r="Y50" s="154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</row>
    <row r="51" spans="1:73" s="93" customFormat="1" ht="12.6" customHeight="1" x14ac:dyDescent="0.2">
      <c r="A51" s="85"/>
      <c r="B51" s="104"/>
      <c r="C51" s="109"/>
      <c r="D51" s="86"/>
      <c r="E51" s="85"/>
      <c r="F51" s="85"/>
      <c r="G51" s="85"/>
      <c r="H51" s="85"/>
      <c r="I51" s="85"/>
      <c r="J51"/>
      <c r="K51"/>
      <c r="L51"/>
      <c r="M51" s="85"/>
      <c r="N51" s="85"/>
      <c r="O51" s="85"/>
      <c r="P51" s="85"/>
      <c r="Q51" s="85"/>
      <c r="R51" s="85"/>
      <c r="S51" s="91"/>
      <c r="T51" s="85"/>
      <c r="U51" s="101"/>
      <c r="V51" s="143"/>
      <c r="W51" s="142"/>
      <c r="X51" s="85"/>
      <c r="Y51" s="154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</row>
    <row r="52" spans="1:73" s="93" customFormat="1" ht="12.6" customHeight="1" x14ac:dyDescent="0.2">
      <c r="A52" s="85"/>
      <c r="B52" s="104"/>
      <c r="C52" s="109"/>
      <c r="D52" s="86"/>
      <c r="E52" s="85"/>
      <c r="F52" s="85"/>
      <c r="G52" s="85"/>
      <c r="H52" s="85"/>
      <c r="I52" s="85"/>
      <c r="J52"/>
      <c r="K52"/>
      <c r="L52"/>
      <c r="M52" s="85"/>
      <c r="N52" s="85"/>
      <c r="O52" s="85"/>
      <c r="P52" s="85"/>
      <c r="Q52" s="85"/>
      <c r="R52" s="85"/>
      <c r="S52" s="91"/>
      <c r="T52" s="85"/>
      <c r="U52" s="101"/>
      <c r="V52" s="143"/>
      <c r="W52" s="142"/>
      <c r="X52" s="85"/>
      <c r="Y52" s="154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</row>
    <row r="53" spans="1:73" s="93" customFormat="1" ht="12.6" customHeight="1" x14ac:dyDescent="0.2">
      <c r="A53" s="85"/>
      <c r="B53" s="104"/>
      <c r="C53" s="109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 s="91"/>
      <c r="T53" s="85"/>
      <c r="U53" s="101"/>
      <c r="V53" s="143"/>
      <c r="W53" s="142"/>
      <c r="X53" s="85"/>
      <c r="Y53" s="154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</row>
    <row r="54" spans="1:73" s="119" customFormat="1" ht="12.6" customHeight="1" x14ac:dyDescent="0.2">
      <c r="A54" s="85"/>
      <c r="B54" s="104"/>
      <c r="C54" s="109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 s="91"/>
      <c r="T54" s="85"/>
      <c r="U54" s="101"/>
      <c r="V54" s="143"/>
      <c r="W54" s="142"/>
      <c r="X54" s="85"/>
      <c r="Y54" s="154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  <c r="BO54" s="118"/>
      <c r="BP54" s="118"/>
      <c r="BQ54" s="118"/>
      <c r="BR54" s="118"/>
      <c r="BS54" s="118"/>
      <c r="BT54" s="118"/>
      <c r="BU54" s="118"/>
    </row>
    <row r="55" spans="1:73" s="103" customFormat="1" ht="12.6" customHeight="1" x14ac:dyDescent="0.2">
      <c r="A55" s="88"/>
      <c r="B55" s="110"/>
      <c r="C55" s="105"/>
      <c r="D55" s="90"/>
      <c r="E55" s="88"/>
      <c r="F55" s="88"/>
      <c r="G55" s="88"/>
      <c r="H55" s="89"/>
      <c r="I55" s="88"/>
      <c r="J55"/>
      <c r="K55"/>
      <c r="L55"/>
      <c r="M55" s="89"/>
      <c r="N55" s="88"/>
      <c r="O55" s="88"/>
      <c r="P55" s="88"/>
      <c r="Q55" s="88"/>
      <c r="R55" s="88"/>
      <c r="S55" s="91"/>
      <c r="T55" s="88"/>
      <c r="U55" s="101"/>
      <c r="V55" s="143"/>
      <c r="W55" s="142"/>
      <c r="X55" s="88"/>
      <c r="Y55" s="154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/>
      <c r="BB55" s="102"/>
      <c r="BC55" s="102"/>
      <c r="BD55" s="102"/>
      <c r="BE55" s="102"/>
      <c r="BF55" s="102"/>
      <c r="BG55" s="102"/>
      <c r="BH55" s="102"/>
      <c r="BI55" s="102"/>
      <c r="BJ55" s="102"/>
      <c r="BK55" s="102"/>
      <c r="BL55" s="102"/>
      <c r="BM55" s="102"/>
      <c r="BN55" s="102"/>
      <c r="BO55" s="102"/>
      <c r="BP55" s="102"/>
      <c r="BQ55" s="102"/>
      <c r="BR55" s="102"/>
      <c r="BS55" s="102"/>
      <c r="BT55" s="102"/>
      <c r="BU55" s="102"/>
    </row>
    <row r="56" spans="1:73" s="103" customFormat="1" ht="12.6" customHeight="1" x14ac:dyDescent="0.2">
      <c r="A56" s="88"/>
      <c r="B56" s="110"/>
      <c r="C56" s="105"/>
      <c r="D56" s="90"/>
      <c r="E56" s="88"/>
      <c r="F56" s="88"/>
      <c r="G56" s="88"/>
      <c r="H56" s="89"/>
      <c r="I56" s="88"/>
      <c r="J56"/>
      <c r="K56"/>
      <c r="L56"/>
      <c r="M56" s="122"/>
      <c r="N56" s="85"/>
      <c r="O56" s="116"/>
      <c r="P56" s="116"/>
      <c r="Q56" s="116"/>
      <c r="R56" s="88"/>
      <c r="S56" s="91"/>
      <c r="T56" s="88"/>
      <c r="U56" s="101"/>
      <c r="V56" s="143"/>
      <c r="W56" s="142"/>
      <c r="X56" s="88"/>
      <c r="Y56" s="154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2"/>
      <c r="AY56" s="102"/>
      <c r="AZ56" s="102"/>
      <c r="BA56" s="102"/>
      <c r="BB56" s="102"/>
      <c r="BC56" s="102"/>
      <c r="BD56" s="102"/>
      <c r="BE56" s="102"/>
      <c r="BF56" s="102"/>
      <c r="BG56" s="102"/>
      <c r="BH56" s="102"/>
      <c r="BI56" s="102"/>
      <c r="BJ56" s="102"/>
      <c r="BK56" s="102"/>
      <c r="BL56" s="102"/>
      <c r="BM56" s="102"/>
      <c r="BN56" s="102"/>
      <c r="BO56" s="102"/>
      <c r="BP56" s="102"/>
      <c r="BQ56" s="102"/>
      <c r="BR56" s="102"/>
      <c r="BS56" s="102"/>
      <c r="BT56" s="102"/>
      <c r="BU56" s="102"/>
    </row>
    <row r="57" spans="1:73" s="119" customFormat="1" ht="12.6" customHeight="1" x14ac:dyDescent="0.2">
      <c r="A57" s="85"/>
      <c r="B57" s="123"/>
      <c r="C57" s="115"/>
      <c r="D57" s="121"/>
      <c r="E57" s="116"/>
      <c r="F57" s="85"/>
      <c r="G57" s="116"/>
      <c r="H57" s="122"/>
      <c r="I57" s="116"/>
      <c r="J57"/>
      <c r="K57"/>
      <c r="L57"/>
      <c r="M57" s="89"/>
      <c r="N57" s="88"/>
      <c r="O57" s="88"/>
      <c r="P57" s="88"/>
      <c r="Q57" s="88"/>
      <c r="R57" s="85"/>
      <c r="S57" s="91"/>
      <c r="T57" s="116"/>
      <c r="U57" s="101"/>
      <c r="V57" s="143"/>
      <c r="W57" s="142"/>
      <c r="X57" s="85"/>
      <c r="Y57" s="154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8"/>
      <c r="BG57" s="118"/>
      <c r="BH57" s="118"/>
      <c r="BI57" s="118"/>
      <c r="BJ57" s="118"/>
      <c r="BK57" s="118"/>
      <c r="BL57" s="118"/>
      <c r="BM57" s="118"/>
      <c r="BN57" s="118"/>
      <c r="BO57" s="118"/>
      <c r="BP57" s="118"/>
      <c r="BQ57" s="118"/>
      <c r="BR57" s="118"/>
      <c r="BS57" s="118"/>
      <c r="BT57" s="118"/>
      <c r="BU57" s="118"/>
    </row>
    <row r="58" spans="1:73" s="103" customFormat="1" ht="12.6" customHeight="1" x14ac:dyDescent="0.2">
      <c r="A58" s="88"/>
      <c r="B58" s="110"/>
      <c r="C58" s="105"/>
      <c r="D58" s="90"/>
      <c r="E58" s="88"/>
      <c r="F58" s="88"/>
      <c r="G58" s="88"/>
      <c r="H58" s="89"/>
      <c r="I58" s="88"/>
      <c r="J58"/>
      <c r="K58"/>
      <c r="L58"/>
      <c r="M58" s="88"/>
      <c r="N58" s="88"/>
      <c r="O58" s="88"/>
      <c r="P58" s="88"/>
      <c r="Q58" s="88"/>
      <c r="R58" s="88"/>
      <c r="S58" s="91"/>
      <c r="T58" s="88"/>
      <c r="U58" s="101"/>
      <c r="V58" s="143"/>
      <c r="W58" s="142"/>
      <c r="X58" s="88"/>
      <c r="Y58" s="154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  <c r="AW58" s="102"/>
      <c r="AX58" s="102"/>
      <c r="AY58" s="102"/>
      <c r="AZ58" s="102"/>
      <c r="BA58" s="102"/>
      <c r="BB58" s="102"/>
      <c r="BC58" s="102"/>
      <c r="BD58" s="102"/>
      <c r="BE58" s="102"/>
      <c r="BF58" s="102"/>
      <c r="BG58" s="102"/>
      <c r="BH58" s="102"/>
      <c r="BI58" s="102"/>
      <c r="BJ58" s="102"/>
      <c r="BK58" s="102"/>
      <c r="BL58" s="102"/>
      <c r="BM58" s="102"/>
      <c r="BN58" s="102"/>
      <c r="BO58" s="102"/>
      <c r="BP58" s="102"/>
      <c r="BQ58" s="102"/>
      <c r="BR58" s="102"/>
      <c r="BS58" s="102"/>
      <c r="BT58" s="102"/>
      <c r="BU58" s="102"/>
    </row>
    <row r="59" spans="1:73" s="103" customFormat="1" ht="12.6" customHeight="1" x14ac:dyDescent="0.2">
      <c r="A59" s="88"/>
      <c r="B59" s="110"/>
      <c r="C59" s="105"/>
      <c r="D59" s="90"/>
      <c r="E59" s="88"/>
      <c r="F59" s="88"/>
      <c r="G59" s="88"/>
      <c r="H59" s="88"/>
      <c r="I59" s="88"/>
      <c r="J59"/>
      <c r="K59"/>
      <c r="L59"/>
      <c r="M59" s="88"/>
      <c r="N59" s="88"/>
      <c r="O59" s="88"/>
      <c r="P59" s="88"/>
      <c r="Q59" s="88"/>
      <c r="R59" s="88"/>
      <c r="S59" s="91"/>
      <c r="T59" s="88"/>
      <c r="U59" s="101"/>
      <c r="V59" s="143"/>
      <c r="W59" s="142"/>
      <c r="X59" s="124"/>
      <c r="Y59" s="154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  <c r="BM59" s="102"/>
      <c r="BN59" s="102"/>
      <c r="BO59" s="102"/>
      <c r="BP59" s="102"/>
      <c r="BQ59" s="102"/>
      <c r="BR59" s="102"/>
      <c r="BS59" s="102"/>
      <c r="BT59" s="102"/>
      <c r="BU59" s="102"/>
    </row>
    <row r="60" spans="1:73" s="103" customFormat="1" ht="12.6" customHeight="1" x14ac:dyDescent="0.2">
      <c r="A60" s="88"/>
      <c r="B60" s="110"/>
      <c r="C60" s="10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 s="91"/>
      <c r="T60" s="88"/>
      <c r="U60" s="101"/>
      <c r="V60" s="143"/>
      <c r="W60" s="142"/>
      <c r="X60" s="124"/>
      <c r="Y60" s="154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  <c r="AW60" s="102"/>
      <c r="AX60" s="102"/>
      <c r="AY60" s="102"/>
      <c r="AZ60" s="102"/>
      <c r="BA60" s="102"/>
      <c r="BB60" s="102"/>
      <c r="BC60" s="102"/>
      <c r="BD60" s="102"/>
      <c r="BE60" s="102"/>
      <c r="BF60" s="102"/>
      <c r="BG60" s="102"/>
      <c r="BH60" s="102"/>
      <c r="BI60" s="102"/>
      <c r="BJ60" s="102"/>
      <c r="BK60" s="102"/>
      <c r="BL60" s="102"/>
      <c r="BM60" s="102"/>
      <c r="BN60" s="102"/>
      <c r="BO60" s="102"/>
      <c r="BP60" s="102"/>
      <c r="BQ60" s="102"/>
      <c r="BR60" s="102"/>
      <c r="BS60" s="102"/>
      <c r="BT60" s="102"/>
      <c r="BU60" s="102"/>
    </row>
    <row r="61" spans="1:73" s="119" customFormat="1" ht="12.6" customHeight="1" x14ac:dyDescent="0.2">
      <c r="A61" s="85"/>
      <c r="B61" s="104"/>
      <c r="C61" s="109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 s="91"/>
      <c r="T61" s="85"/>
      <c r="U61" s="101"/>
      <c r="V61" s="143"/>
      <c r="W61" s="142"/>
      <c r="X61" s="85"/>
      <c r="Y61" s="154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  <c r="BA61" s="118"/>
      <c r="BB61" s="118"/>
      <c r="BC61" s="118"/>
      <c r="BD61" s="118"/>
      <c r="BE61" s="118"/>
      <c r="BF61" s="118"/>
      <c r="BG61" s="118"/>
      <c r="BH61" s="118"/>
      <c r="BI61" s="118"/>
      <c r="BJ61" s="118"/>
      <c r="BK61" s="118"/>
      <c r="BL61" s="118"/>
      <c r="BM61" s="118"/>
      <c r="BN61" s="118"/>
      <c r="BO61" s="118"/>
      <c r="BP61" s="118"/>
      <c r="BQ61" s="118"/>
      <c r="BR61" s="118"/>
      <c r="BS61" s="118"/>
      <c r="BT61" s="118"/>
      <c r="BU61" s="118"/>
    </row>
    <row r="62" spans="1:73" s="103" customFormat="1" ht="12.6" customHeight="1" x14ac:dyDescent="0.2">
      <c r="A62" s="88"/>
      <c r="B62" s="113"/>
      <c r="C62" s="105"/>
      <c r="D62" s="90"/>
      <c r="E62" s="88"/>
      <c r="F62" s="88"/>
      <c r="G62" s="85"/>
      <c r="H62" s="88"/>
      <c r="I62" s="88"/>
      <c r="J62"/>
      <c r="K62"/>
      <c r="L62"/>
      <c r="M62" s="88"/>
      <c r="N62" s="88"/>
      <c r="O62" s="88"/>
      <c r="P62" s="88"/>
      <c r="Q62" s="88"/>
      <c r="R62" s="88"/>
      <c r="S62" s="91"/>
      <c r="T62" s="88"/>
      <c r="U62" s="101"/>
      <c r="V62" s="143"/>
      <c r="W62" s="142"/>
      <c r="X62" s="88"/>
      <c r="Y62" s="154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2"/>
      <c r="BR62" s="102"/>
      <c r="BS62" s="102"/>
      <c r="BT62" s="102"/>
      <c r="BU62" s="102"/>
    </row>
    <row r="63" spans="1:73" s="119" customFormat="1" ht="12.6" customHeight="1" x14ac:dyDescent="0.2">
      <c r="A63" s="85"/>
      <c r="B63" s="104"/>
      <c r="C63" s="109"/>
      <c r="D63" s="86"/>
      <c r="E63" s="85"/>
      <c r="F63" s="85"/>
      <c r="G63" s="85"/>
      <c r="H63" s="85"/>
      <c r="I63" s="85"/>
      <c r="J63"/>
      <c r="K63"/>
      <c r="L63"/>
      <c r="M63" s="85"/>
      <c r="N63" s="85"/>
      <c r="O63" s="85"/>
      <c r="P63" s="85"/>
      <c r="Q63" s="85"/>
      <c r="R63" s="85"/>
      <c r="S63" s="91"/>
      <c r="T63" s="85"/>
      <c r="U63" s="101"/>
      <c r="V63" s="143"/>
      <c r="W63" s="142"/>
      <c r="X63" s="85"/>
      <c r="Y63" s="154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8"/>
      <c r="AT63" s="118"/>
      <c r="AU63" s="118"/>
      <c r="AV63" s="118"/>
      <c r="AW63" s="118"/>
      <c r="AX63" s="118"/>
      <c r="AY63" s="118"/>
      <c r="AZ63" s="118"/>
      <c r="BA63" s="118"/>
      <c r="BB63" s="118"/>
      <c r="BC63" s="118"/>
      <c r="BD63" s="118"/>
      <c r="BE63" s="118"/>
      <c r="BF63" s="118"/>
      <c r="BG63" s="118"/>
      <c r="BH63" s="118"/>
      <c r="BI63" s="118"/>
      <c r="BJ63" s="118"/>
      <c r="BK63" s="118"/>
      <c r="BL63" s="118"/>
      <c r="BM63" s="118"/>
      <c r="BN63" s="118"/>
      <c r="BO63" s="118"/>
      <c r="BP63" s="118"/>
      <c r="BQ63" s="118"/>
      <c r="BR63" s="118"/>
      <c r="BS63" s="118"/>
      <c r="BT63" s="118"/>
      <c r="BU63" s="118"/>
    </row>
    <row r="64" spans="1:73" s="119" customFormat="1" ht="12.6" customHeight="1" x14ac:dyDescent="0.2">
      <c r="A64" s="85"/>
      <c r="B64" s="110"/>
      <c r="C64" s="109"/>
      <c r="D64" s="125"/>
      <c r="E64" s="85"/>
      <c r="F64" s="85"/>
      <c r="G64" s="85"/>
      <c r="H64" s="88"/>
      <c r="I64" s="85"/>
      <c r="J64"/>
      <c r="K64"/>
      <c r="L64"/>
      <c r="M64" s="88"/>
      <c r="N64" s="85"/>
      <c r="O64" s="85"/>
      <c r="P64" s="85"/>
      <c r="Q64" s="85"/>
      <c r="R64" s="85"/>
      <c r="S64" s="91"/>
      <c r="T64" s="85"/>
      <c r="U64" s="101"/>
      <c r="V64" s="143"/>
      <c r="W64" s="142"/>
      <c r="X64" s="85"/>
      <c r="Y64" s="154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  <c r="AZ64" s="118"/>
      <c r="BA64" s="118"/>
      <c r="BB64" s="118"/>
      <c r="BC64" s="118"/>
      <c r="BD64" s="118"/>
      <c r="BE64" s="118"/>
      <c r="BF64" s="118"/>
      <c r="BG64" s="118"/>
      <c r="BH64" s="118"/>
      <c r="BI64" s="118"/>
      <c r="BJ64" s="118"/>
      <c r="BK64" s="118"/>
      <c r="BL64" s="118"/>
      <c r="BM64" s="118"/>
      <c r="BN64" s="118"/>
      <c r="BO64" s="118"/>
      <c r="BP64" s="118"/>
      <c r="BQ64" s="118"/>
      <c r="BR64" s="118"/>
      <c r="BS64" s="118"/>
      <c r="BT64" s="118"/>
      <c r="BU64" s="118"/>
    </row>
    <row r="65" spans="1:73" s="103" customFormat="1" ht="12.6" customHeight="1" x14ac:dyDescent="0.2">
      <c r="A65" s="88"/>
      <c r="B65" s="123"/>
      <c r="C65" s="10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 s="91"/>
      <c r="T65" s="88"/>
      <c r="U65" s="101"/>
      <c r="V65" s="143"/>
      <c r="W65" s="142"/>
      <c r="X65" s="85"/>
      <c r="Y65" s="154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  <c r="BG65" s="102"/>
      <c r="BH65" s="102"/>
      <c r="BI65" s="102"/>
      <c r="BJ65" s="102"/>
      <c r="BK65" s="102"/>
      <c r="BL65" s="102"/>
      <c r="BM65" s="102"/>
      <c r="BN65" s="102"/>
      <c r="BO65" s="102"/>
      <c r="BP65" s="102"/>
      <c r="BQ65" s="102"/>
      <c r="BR65" s="102"/>
      <c r="BS65" s="102"/>
      <c r="BT65" s="102"/>
      <c r="BU65" s="102"/>
    </row>
    <row r="66" spans="1:73" s="103" customFormat="1" ht="12.6" customHeight="1" x14ac:dyDescent="0.2">
      <c r="A66" s="88"/>
      <c r="B66" s="110"/>
      <c r="C66" s="105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 s="91"/>
      <c r="T66" s="88"/>
      <c r="U66" s="101"/>
      <c r="V66" s="143"/>
      <c r="W66" s="142"/>
      <c r="X66" s="85"/>
      <c r="Y66" s="154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T66" s="102"/>
      <c r="AU66" s="102"/>
      <c r="AV66" s="102"/>
      <c r="AW66" s="102"/>
      <c r="AX66" s="102"/>
      <c r="AY66" s="102"/>
      <c r="AZ66" s="102"/>
      <c r="BA66" s="102"/>
      <c r="BB66" s="102"/>
      <c r="BC66" s="102"/>
      <c r="BD66" s="102"/>
      <c r="BE66" s="102"/>
      <c r="BF66" s="102"/>
      <c r="BG66" s="102"/>
      <c r="BH66" s="102"/>
      <c r="BI66" s="102"/>
      <c r="BJ66" s="102"/>
      <c r="BK66" s="102"/>
      <c r="BL66" s="102"/>
      <c r="BM66" s="102"/>
      <c r="BN66" s="102"/>
      <c r="BO66" s="102"/>
      <c r="BP66" s="102"/>
      <c r="BQ66" s="102"/>
      <c r="BR66" s="102"/>
      <c r="BS66" s="102"/>
      <c r="BT66" s="102"/>
      <c r="BU66" s="102"/>
    </row>
    <row r="67" spans="1:73" s="119" customFormat="1" ht="12.6" customHeight="1" x14ac:dyDescent="0.2">
      <c r="A67" s="85"/>
      <c r="B67" s="110"/>
      <c r="C67" s="109"/>
      <c r="D67" s="86"/>
      <c r="E67" s="85"/>
      <c r="F67" s="85"/>
      <c r="G67" s="85"/>
      <c r="H67" s="85"/>
      <c r="I67" s="85"/>
      <c r="J67"/>
      <c r="K67"/>
      <c r="L67"/>
      <c r="M67" s="126"/>
      <c r="N67" s="85"/>
      <c r="O67" s="85"/>
      <c r="P67" s="126"/>
      <c r="Q67" s="126"/>
      <c r="R67" s="85"/>
      <c r="S67" s="87"/>
      <c r="T67" s="126"/>
      <c r="U67" s="101"/>
      <c r="V67" s="143"/>
      <c r="W67" s="142"/>
      <c r="X67" s="85"/>
      <c r="Y67" s="154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  <c r="AM67" s="118"/>
      <c r="AN67" s="118"/>
      <c r="AO67" s="118"/>
      <c r="AP67" s="118"/>
      <c r="AQ67" s="118"/>
      <c r="AR67" s="118"/>
      <c r="AS67" s="118"/>
      <c r="AT67" s="118"/>
      <c r="AU67" s="118"/>
      <c r="AV67" s="118"/>
      <c r="AW67" s="118"/>
      <c r="AX67" s="118"/>
      <c r="AY67" s="118"/>
      <c r="AZ67" s="118"/>
      <c r="BA67" s="118"/>
      <c r="BB67" s="118"/>
      <c r="BC67" s="118"/>
      <c r="BD67" s="118"/>
      <c r="BE67" s="118"/>
      <c r="BF67" s="118"/>
      <c r="BG67" s="118"/>
      <c r="BH67" s="118"/>
      <c r="BI67" s="118"/>
      <c r="BJ67" s="118"/>
      <c r="BK67" s="118"/>
      <c r="BL67" s="118"/>
      <c r="BM67" s="118"/>
      <c r="BN67" s="118"/>
      <c r="BO67" s="118"/>
      <c r="BP67" s="118"/>
      <c r="BQ67" s="118"/>
      <c r="BR67" s="118"/>
      <c r="BS67" s="118"/>
      <c r="BT67" s="118"/>
      <c r="BU67" s="118"/>
    </row>
    <row r="68" spans="1:73" s="103" customFormat="1" ht="12.6" customHeight="1" x14ac:dyDescent="0.15">
      <c r="A68" s="88"/>
      <c r="B68" s="127"/>
      <c r="C68" s="128"/>
      <c r="D68" s="106"/>
      <c r="E68" s="108"/>
      <c r="F68" s="107"/>
      <c r="G68" s="114"/>
      <c r="H68" s="107"/>
      <c r="I68" s="108"/>
      <c r="J68" s="108"/>
      <c r="K68" s="108"/>
      <c r="L68" s="108"/>
      <c r="M68" s="107"/>
      <c r="N68" s="107"/>
      <c r="O68" s="129"/>
      <c r="P68" s="107"/>
      <c r="Q68" s="107"/>
      <c r="R68" s="107"/>
      <c r="S68" s="130"/>
      <c r="T68" s="88"/>
      <c r="U68" s="101"/>
      <c r="V68" s="143"/>
      <c r="W68" s="142"/>
      <c r="X68" s="85"/>
      <c r="Y68" s="154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2"/>
      <c r="AU68" s="102"/>
      <c r="AV68" s="102"/>
      <c r="AW68" s="102"/>
      <c r="AX68" s="102"/>
      <c r="AY68" s="102"/>
      <c r="AZ68" s="102"/>
      <c r="BA68" s="102"/>
      <c r="BB68" s="102"/>
      <c r="BC68" s="102"/>
      <c r="BD68" s="102"/>
      <c r="BE68" s="102"/>
      <c r="BF68" s="102"/>
      <c r="BG68" s="102"/>
      <c r="BH68" s="102"/>
      <c r="BI68" s="102"/>
      <c r="BJ68" s="102"/>
      <c r="BK68" s="102"/>
      <c r="BL68" s="102"/>
      <c r="BM68" s="102"/>
      <c r="BN68" s="102"/>
      <c r="BO68" s="102"/>
      <c r="BP68" s="102"/>
      <c r="BQ68" s="102"/>
      <c r="BR68" s="102"/>
      <c r="BS68" s="102"/>
      <c r="BT68" s="102"/>
      <c r="BU68" s="102"/>
    </row>
    <row r="69" spans="1:73" s="103" customFormat="1" ht="11.45" customHeight="1" x14ac:dyDescent="0.15">
      <c r="A69" s="88"/>
      <c r="B69" s="85"/>
      <c r="C69" s="88"/>
      <c r="D69" s="88"/>
      <c r="E69" s="131"/>
      <c r="F69" s="88"/>
      <c r="G69" s="88"/>
      <c r="H69" s="88"/>
      <c r="I69" s="85"/>
      <c r="J69" s="88"/>
      <c r="K69" s="88"/>
      <c r="L69" s="132" t="s">
        <v>17</v>
      </c>
      <c r="M69" s="88"/>
      <c r="N69" s="88"/>
      <c r="O69" s="126"/>
      <c r="P69" s="88"/>
      <c r="Q69" s="88"/>
      <c r="R69" s="88"/>
      <c r="S69" s="126"/>
      <c r="T69" s="88"/>
      <c r="U69" s="101"/>
      <c r="V69" s="144">
        <f>SUM(V38:V42)</f>
        <v>306727.78196000005</v>
      </c>
      <c r="W69" s="142"/>
      <c r="X69" s="85"/>
      <c r="Y69" s="155">
        <f>SUM(Y38:Y68)</f>
        <v>99.999999999999986</v>
      </c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2"/>
      <c r="AK69" s="102"/>
      <c r="AL69" s="102"/>
      <c r="AM69" s="102"/>
      <c r="AN69" s="102"/>
      <c r="AO69" s="102"/>
      <c r="AP69" s="102"/>
      <c r="AQ69" s="102"/>
      <c r="AR69" s="102"/>
      <c r="AS69" s="102"/>
      <c r="AT69" s="102"/>
      <c r="AU69" s="102"/>
      <c r="AV69" s="102"/>
      <c r="AW69" s="102"/>
      <c r="AX69" s="102"/>
      <c r="AY69" s="102"/>
      <c r="AZ69" s="102"/>
      <c r="BA69" s="102"/>
      <c r="BB69" s="102"/>
      <c r="BC69" s="102"/>
      <c r="BD69" s="102"/>
      <c r="BE69" s="102"/>
      <c r="BF69" s="102"/>
      <c r="BG69" s="102"/>
      <c r="BH69" s="102"/>
      <c r="BI69" s="102"/>
      <c r="BJ69" s="102"/>
      <c r="BK69" s="102"/>
      <c r="BL69" s="102"/>
      <c r="BM69" s="102"/>
      <c r="BN69" s="102"/>
      <c r="BO69" s="102"/>
      <c r="BP69" s="102"/>
      <c r="BQ69" s="102"/>
      <c r="BR69" s="102"/>
      <c r="BS69" s="102"/>
      <c r="BT69" s="102"/>
      <c r="BU69" s="102"/>
    </row>
    <row r="70" spans="1:73" s="135" customFormat="1" ht="24.95" customHeight="1" x14ac:dyDescent="0.15">
      <c r="A70" s="133"/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4"/>
      <c r="AA70" s="134"/>
      <c r="AB70" s="134"/>
      <c r="AC70" s="134"/>
      <c r="AD70" s="134"/>
      <c r="AE70" s="134"/>
      <c r="AF70" s="134"/>
      <c r="AG70" s="134"/>
      <c r="AH70" s="134"/>
      <c r="AI70" s="134"/>
      <c r="AJ70" s="134"/>
      <c r="AK70" s="134"/>
      <c r="AL70" s="134"/>
      <c r="AM70" s="134"/>
      <c r="AN70" s="134"/>
      <c r="AO70" s="134"/>
      <c r="AP70" s="134"/>
      <c r="AQ70" s="134"/>
      <c r="AR70" s="134"/>
      <c r="AS70" s="134"/>
      <c r="AT70" s="134"/>
      <c r="AU70" s="134"/>
      <c r="AV70" s="134"/>
      <c r="AW70" s="134"/>
      <c r="AX70" s="134"/>
      <c r="AY70" s="134"/>
      <c r="AZ70" s="134"/>
      <c r="BA70" s="134"/>
      <c r="BB70" s="134"/>
      <c r="BC70" s="134"/>
      <c r="BD70" s="134"/>
      <c r="BE70" s="134"/>
      <c r="BF70" s="134"/>
      <c r="BG70" s="134"/>
      <c r="BH70" s="134"/>
      <c r="BI70" s="134"/>
      <c r="BJ70" s="134"/>
      <c r="BK70" s="134"/>
      <c r="BL70" s="134"/>
      <c r="BM70" s="134"/>
      <c r="BN70" s="134"/>
      <c r="BO70" s="134"/>
      <c r="BP70" s="134"/>
      <c r="BQ70" s="134"/>
      <c r="BR70" s="134"/>
      <c r="BS70" s="134"/>
      <c r="BT70" s="134"/>
      <c r="BU70" s="134"/>
    </row>
    <row r="71" spans="1:73" s="135" customFormat="1" ht="24.95" customHeight="1" x14ac:dyDescent="0.2">
      <c r="A71" s="133"/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4"/>
      <c r="AA71" s="134"/>
      <c r="AB71" s="134"/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  <c r="AN71" s="134"/>
      <c r="AO71" s="134"/>
      <c r="AP71" s="134"/>
      <c r="AQ71" s="134"/>
      <c r="AR71" s="134"/>
      <c r="AS71" s="134"/>
      <c r="AT71" s="134"/>
      <c r="AU71" s="134"/>
      <c r="AV71" s="134"/>
      <c r="AW71" s="134"/>
      <c r="AX71" s="134"/>
      <c r="AY71" s="134"/>
      <c r="AZ71" s="134"/>
      <c r="BA71" s="134"/>
      <c r="BB71" s="134"/>
      <c r="BC71" s="134"/>
      <c r="BD71" s="134"/>
      <c r="BE71" s="134"/>
      <c r="BF71" s="134"/>
      <c r="BG71" s="134"/>
      <c r="BH71" s="134"/>
      <c r="BI71" s="134"/>
      <c r="BJ71" s="134"/>
      <c r="BK71" s="134"/>
      <c r="BL71" s="134"/>
      <c r="BM71" s="134"/>
      <c r="BN71" s="134"/>
      <c r="BO71" s="134"/>
      <c r="BP71" s="134"/>
      <c r="BQ71" s="134"/>
      <c r="BR71" s="134"/>
      <c r="BS71" s="134"/>
      <c r="BT71" s="134"/>
      <c r="BU71" s="134"/>
    </row>
    <row r="72" spans="1:73" s="135" customFormat="1" ht="11.25" x14ac:dyDescent="0.2">
      <c r="A72" s="133"/>
      <c r="B72" s="136"/>
      <c r="C72" s="520">
        <f>ORÇAurb!B85</f>
        <v>43409</v>
      </c>
      <c r="D72" s="520"/>
      <c r="E72" s="520"/>
      <c r="F72" s="136"/>
      <c r="G72" s="136"/>
      <c r="H72" s="136"/>
      <c r="I72" s="136"/>
      <c r="J72" s="136" t="s">
        <v>132</v>
      </c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 t="s">
        <v>134</v>
      </c>
      <c r="W72" s="136"/>
      <c r="X72" s="136"/>
      <c r="Y72" s="136"/>
      <c r="Z72" s="134"/>
      <c r="AA72" s="134"/>
      <c r="AB72" s="134"/>
      <c r="AC72" s="134"/>
      <c r="AD72" s="134"/>
      <c r="AE72" s="134"/>
      <c r="AF72" s="134"/>
      <c r="AG72" s="134"/>
      <c r="AH72" s="134"/>
      <c r="AI72" s="134"/>
      <c r="AJ72" s="134"/>
      <c r="AK72" s="134"/>
      <c r="AL72" s="134"/>
      <c r="AM72" s="134"/>
      <c r="AN72" s="134"/>
      <c r="AO72" s="134"/>
      <c r="AP72" s="134"/>
      <c r="AQ72" s="134"/>
      <c r="AR72" s="134"/>
      <c r="AS72" s="134"/>
      <c r="AT72" s="134"/>
      <c r="AU72" s="134"/>
      <c r="AV72" s="134"/>
      <c r="AW72" s="134"/>
      <c r="AX72" s="134"/>
      <c r="AY72" s="134"/>
      <c r="AZ72" s="134"/>
      <c r="BA72" s="134"/>
      <c r="BB72" s="134"/>
      <c r="BC72" s="134"/>
      <c r="BD72" s="134"/>
      <c r="BE72" s="134"/>
      <c r="BF72" s="134"/>
      <c r="BG72" s="134"/>
      <c r="BH72" s="134"/>
      <c r="BI72" s="134"/>
      <c r="BJ72" s="134"/>
      <c r="BK72" s="134"/>
      <c r="BL72" s="134"/>
      <c r="BM72" s="134"/>
      <c r="BN72" s="134"/>
      <c r="BO72" s="134"/>
      <c r="BP72" s="134"/>
      <c r="BQ72" s="134"/>
      <c r="BR72" s="134"/>
      <c r="BS72" s="134"/>
      <c r="BT72" s="134"/>
      <c r="BU72" s="134"/>
    </row>
    <row r="73" spans="1:73" s="88" customFormat="1" ht="12.75" customHeight="1" x14ac:dyDescent="0.2">
      <c r="A73"/>
      <c r="B73"/>
      <c r="C73" s="140" t="s">
        <v>46</v>
      </c>
      <c r="D73" s="235"/>
      <c r="E73" s="235"/>
      <c r="F73" s="137"/>
      <c r="G73" s="137"/>
      <c r="H73" s="137"/>
      <c r="I73" s="137"/>
      <c r="J73" s="245" t="str">
        <f>ORÇAurb!F85</f>
        <v>CREA-GO: 19.561/D</v>
      </c>
      <c r="K73" s="244"/>
      <c r="L73" s="244"/>
      <c r="M73" s="244"/>
      <c r="N73" s="244"/>
      <c r="O73" s="244"/>
      <c r="P73" s="244"/>
      <c r="Q73" s="244"/>
      <c r="R73" s="244"/>
      <c r="S73" s="137"/>
      <c r="T73" s="137"/>
      <c r="U73" s="137"/>
      <c r="V73" s="457" t="str">
        <f>ORÇAurb!K85</f>
        <v>CPF: 488.078.771-04</v>
      </c>
      <c r="W73" s="244"/>
      <c r="X73" s="244"/>
      <c r="Y73" s="244"/>
      <c r="Z73" s="138"/>
      <c r="AA73" s="138"/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  <c r="AW73" s="138"/>
      <c r="AX73" s="138"/>
      <c r="AY73" s="138"/>
      <c r="AZ73" s="138"/>
      <c r="BA73" s="138"/>
      <c r="BB73" s="138"/>
      <c r="BC73" s="138"/>
      <c r="BD73" s="138"/>
      <c r="BE73" s="138"/>
      <c r="BF73" s="138"/>
      <c r="BG73" s="138"/>
      <c r="BH73" s="138"/>
      <c r="BI73" s="138"/>
      <c r="BJ73" s="138"/>
      <c r="BK73" s="138"/>
      <c r="BL73" s="138"/>
      <c r="BM73" s="138"/>
      <c r="BN73" s="138"/>
      <c r="BO73" s="138"/>
      <c r="BP73" s="138"/>
      <c r="BQ73" s="138"/>
      <c r="BR73" s="138"/>
      <c r="BS73" s="138"/>
      <c r="BT73" s="138"/>
      <c r="BU73" s="138"/>
    </row>
    <row r="74" spans="1:73" s="88" customFormat="1" ht="12.75" customHeight="1" x14ac:dyDescent="0.2">
      <c r="A74"/>
      <c r="B74"/>
      <c r="F74" s="137"/>
      <c r="G74" s="137"/>
      <c r="H74" s="137"/>
      <c r="I74" s="137"/>
      <c r="J74" s="234" t="str">
        <f>ORÇAurb!F86</f>
        <v>CPF. 791.754.303-04</v>
      </c>
      <c r="K74" s="235"/>
      <c r="L74" s="235"/>
      <c r="M74" s="235"/>
      <c r="N74" s="235"/>
      <c r="O74" s="235"/>
      <c r="P74" s="235"/>
      <c r="Q74" s="235"/>
      <c r="R74" s="137"/>
      <c r="S74" s="137"/>
      <c r="T74" s="137"/>
      <c r="U74" s="137"/>
      <c r="V74" s="236" t="str">
        <f>ORÇAurb!K86</f>
        <v>PREFEITO MUNICIPAL</v>
      </c>
      <c r="W74" s="235"/>
      <c r="X74" s="235"/>
      <c r="Y74" s="236"/>
      <c r="Z74" s="138"/>
      <c r="AA74" s="138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  <c r="BI74" s="138"/>
      <c r="BJ74" s="138"/>
      <c r="BK74" s="138"/>
      <c r="BL74" s="138"/>
      <c r="BM74" s="138"/>
      <c r="BN74" s="138"/>
      <c r="BO74" s="138"/>
      <c r="BP74" s="138"/>
      <c r="BQ74" s="138"/>
      <c r="BR74" s="138"/>
      <c r="BS74" s="138"/>
      <c r="BT74" s="138"/>
      <c r="BU74" s="138"/>
    </row>
    <row r="75" spans="1:73" s="88" customFormat="1" ht="12.6" customHeight="1" x14ac:dyDescent="0.2">
      <c r="A75" s="93"/>
      <c r="B75"/>
      <c r="C75" s="140"/>
      <c r="D75" s="139"/>
      <c r="E75" s="139"/>
      <c r="F75" s="140"/>
      <c r="G75" s="140"/>
      <c r="H75"/>
      <c r="I75" s="139"/>
      <c r="J75" s="246" t="s">
        <v>47</v>
      </c>
      <c r="K75" s="139"/>
      <c r="L75" s="4"/>
      <c r="M75" s="139"/>
      <c r="N75" s="139"/>
      <c r="O75" s="139"/>
      <c r="P75" s="139"/>
      <c r="Q75" s="139"/>
      <c r="R75" s="193"/>
      <c r="S75" s="139"/>
      <c r="T75" s="139"/>
      <c r="U75" s="140"/>
      <c r="V75" s="247" t="s">
        <v>21</v>
      </c>
      <c r="W75" s="139"/>
      <c r="X75" s="139"/>
      <c r="Y75" s="139"/>
      <c r="Z75" s="138"/>
      <c r="AA75" s="138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  <c r="BI75" s="138"/>
      <c r="BJ75" s="138"/>
      <c r="BK75" s="138"/>
      <c r="BL75" s="138"/>
      <c r="BM75" s="138"/>
      <c r="BN75" s="138"/>
      <c r="BO75" s="138"/>
      <c r="BP75" s="138"/>
      <c r="BQ75" s="138"/>
      <c r="BR75" s="138"/>
      <c r="BS75" s="138"/>
      <c r="BT75" s="138"/>
      <c r="BU75" s="138"/>
    </row>
    <row r="76" spans="1:73" ht="6.75" customHeight="1" x14ac:dyDescent="0.2">
      <c r="A76" s="72"/>
      <c r="B76" s="72"/>
      <c r="C76" s="72"/>
      <c r="D76" s="72"/>
      <c r="E76" s="72"/>
      <c r="F76" s="72"/>
      <c r="G76" s="72"/>
      <c r="H76" s="72"/>
      <c r="I76" s="72"/>
      <c r="S76" s="72"/>
      <c r="T76" s="72"/>
      <c r="U76" s="72"/>
      <c r="V76" s="72"/>
      <c r="W76" s="72"/>
      <c r="X76" s="72"/>
      <c r="Y76" s="72"/>
    </row>
    <row r="77" spans="1:73" s="72" customFormat="1" ht="11.85" customHeight="1" x14ac:dyDescent="0.2"/>
    <row r="78" spans="1:73" s="72" customFormat="1" ht="11.85" customHeight="1" x14ac:dyDescent="0.2"/>
    <row r="79" spans="1:73" s="72" customFormat="1" ht="11.85" customHeight="1" x14ac:dyDescent="0.2"/>
    <row r="80" spans="1:73" s="72" customFormat="1" ht="11.85" customHeight="1" x14ac:dyDescent="0.2"/>
    <row r="81" s="72" customFormat="1" ht="11.85" customHeight="1" x14ac:dyDescent="0.2"/>
    <row r="82" s="72" customFormat="1" ht="11.85" customHeight="1" x14ac:dyDescent="0.2"/>
    <row r="83" s="72" customFormat="1" x14ac:dyDescent="0.2"/>
    <row r="84" s="72" customFormat="1" x14ac:dyDescent="0.2"/>
    <row r="85" s="72" customFormat="1" x14ac:dyDescent="0.2"/>
    <row r="86" s="72" customFormat="1" x14ac:dyDescent="0.2"/>
    <row r="87" s="72" customFormat="1" x14ac:dyDescent="0.2"/>
    <row r="88" s="72" customFormat="1" x14ac:dyDescent="0.2"/>
    <row r="89" s="72" customFormat="1" x14ac:dyDescent="0.2"/>
    <row r="90" s="72" customFormat="1" x14ac:dyDescent="0.2"/>
    <row r="91" s="72" customFormat="1" x14ac:dyDescent="0.2"/>
    <row r="92" s="72" customFormat="1" x14ac:dyDescent="0.2"/>
    <row r="93" s="72" customFormat="1" x14ac:dyDescent="0.2"/>
    <row r="94" s="72" customFormat="1" x14ac:dyDescent="0.2"/>
    <row r="95" s="72" customFormat="1" x14ac:dyDescent="0.2"/>
    <row r="96" s="72" customFormat="1" x14ac:dyDescent="0.2"/>
    <row r="97" s="72" customFormat="1" x14ac:dyDescent="0.2"/>
    <row r="98" s="72" customFormat="1" x14ac:dyDescent="0.2"/>
    <row r="99" s="72" customFormat="1" x14ac:dyDescent="0.2"/>
    <row r="100" s="72" customFormat="1" x14ac:dyDescent="0.2"/>
    <row r="101" s="72" customFormat="1" x14ac:dyDescent="0.2"/>
    <row r="102" s="72" customFormat="1" x14ac:dyDescent="0.2"/>
    <row r="103" s="72" customFormat="1" x14ac:dyDescent="0.2"/>
    <row r="104" s="72" customFormat="1" x14ac:dyDescent="0.2"/>
    <row r="105" s="72" customFormat="1" x14ac:dyDescent="0.2"/>
    <row r="106" s="72" customFormat="1" x14ac:dyDescent="0.2"/>
    <row r="107" s="72" customFormat="1" x14ac:dyDescent="0.2"/>
    <row r="108" s="72" customFormat="1" x14ac:dyDescent="0.2"/>
    <row r="109" s="72" customFormat="1" x14ac:dyDescent="0.2"/>
    <row r="110" s="72" customFormat="1" x14ac:dyDescent="0.2"/>
    <row r="111" s="72" customFormat="1" x14ac:dyDescent="0.2"/>
    <row r="112" s="72" customFormat="1" x14ac:dyDescent="0.2"/>
    <row r="113" s="72" customFormat="1" x14ac:dyDescent="0.2"/>
    <row r="114" s="72" customFormat="1" x14ac:dyDescent="0.2"/>
    <row r="115" s="72" customFormat="1" x14ac:dyDescent="0.2"/>
    <row r="116" s="72" customFormat="1" x14ac:dyDescent="0.2"/>
    <row r="117" s="72" customFormat="1" x14ac:dyDescent="0.2"/>
    <row r="118" s="72" customFormat="1" x14ac:dyDescent="0.2"/>
    <row r="119" s="72" customFormat="1" x14ac:dyDescent="0.2"/>
    <row r="120" s="72" customFormat="1" x14ac:dyDescent="0.2"/>
    <row r="121" s="72" customFormat="1" x14ac:dyDescent="0.2"/>
    <row r="122" s="72" customFormat="1" x14ac:dyDescent="0.2"/>
    <row r="123" s="72" customFormat="1" x14ac:dyDescent="0.2"/>
    <row r="124" s="72" customFormat="1" x14ac:dyDescent="0.2"/>
    <row r="125" s="72" customFormat="1" x14ac:dyDescent="0.2"/>
    <row r="126" s="72" customFormat="1" x14ac:dyDescent="0.2"/>
    <row r="127" s="72" customFormat="1" x14ac:dyDescent="0.2"/>
    <row r="128" s="72" customFormat="1" x14ac:dyDescent="0.2"/>
    <row r="129" s="72" customFormat="1" x14ac:dyDescent="0.2"/>
    <row r="130" s="72" customFormat="1" x14ac:dyDescent="0.2"/>
    <row r="131" s="72" customFormat="1" x14ac:dyDescent="0.2"/>
    <row r="132" s="72" customFormat="1" x14ac:dyDescent="0.2"/>
    <row r="133" s="72" customFormat="1" x14ac:dyDescent="0.2"/>
    <row r="134" s="72" customFormat="1" x14ac:dyDescent="0.2"/>
    <row r="135" s="72" customFormat="1" x14ac:dyDescent="0.2"/>
    <row r="136" s="72" customFormat="1" x14ac:dyDescent="0.2"/>
    <row r="137" s="72" customFormat="1" x14ac:dyDescent="0.2"/>
    <row r="138" s="72" customFormat="1" x14ac:dyDescent="0.2"/>
    <row r="139" s="72" customFormat="1" x14ac:dyDescent="0.2"/>
    <row r="140" s="72" customFormat="1" x14ac:dyDescent="0.2"/>
    <row r="141" s="72" customFormat="1" x14ac:dyDescent="0.2"/>
    <row r="142" s="72" customFormat="1" x14ac:dyDescent="0.2"/>
    <row r="143" s="72" customFormat="1" x14ac:dyDescent="0.2"/>
    <row r="144" s="72" customFormat="1" x14ac:dyDescent="0.2"/>
    <row r="145" s="72" customFormat="1" x14ac:dyDescent="0.2"/>
    <row r="146" s="72" customFormat="1" x14ac:dyDescent="0.2"/>
    <row r="147" s="72" customFormat="1" x14ac:dyDescent="0.2"/>
    <row r="148" s="72" customFormat="1" x14ac:dyDescent="0.2"/>
    <row r="149" s="72" customFormat="1" x14ac:dyDescent="0.2"/>
    <row r="150" s="72" customFormat="1" x14ac:dyDescent="0.2"/>
    <row r="151" s="72" customFormat="1" x14ac:dyDescent="0.2"/>
    <row r="152" s="72" customFormat="1" x14ac:dyDescent="0.2"/>
    <row r="153" s="72" customFormat="1" x14ac:dyDescent="0.2"/>
    <row r="154" s="72" customFormat="1" x14ac:dyDescent="0.2"/>
    <row r="155" s="72" customFormat="1" x14ac:dyDescent="0.2"/>
    <row r="156" s="72" customFormat="1" x14ac:dyDescent="0.2"/>
    <row r="157" s="72" customFormat="1" x14ac:dyDescent="0.2"/>
    <row r="158" s="72" customFormat="1" x14ac:dyDescent="0.2"/>
    <row r="159" s="72" customFormat="1" x14ac:dyDescent="0.2"/>
    <row r="160" s="72" customFormat="1" x14ac:dyDescent="0.2"/>
    <row r="161" s="72" customFormat="1" x14ac:dyDescent="0.2"/>
    <row r="162" s="72" customFormat="1" x14ac:dyDescent="0.2"/>
    <row r="163" s="72" customFormat="1" x14ac:dyDescent="0.2"/>
    <row r="164" s="72" customFormat="1" x14ac:dyDescent="0.2"/>
    <row r="165" s="72" customFormat="1" x14ac:dyDescent="0.2"/>
    <row r="166" s="72" customFormat="1" x14ac:dyDescent="0.2"/>
    <row r="167" s="72" customFormat="1" x14ac:dyDescent="0.2"/>
    <row r="168" s="72" customFormat="1" x14ac:dyDescent="0.2"/>
    <row r="169" s="72" customFormat="1" x14ac:dyDescent="0.2"/>
    <row r="170" s="72" customFormat="1" x14ac:dyDescent="0.2"/>
    <row r="171" s="72" customFormat="1" x14ac:dyDescent="0.2"/>
    <row r="172" s="72" customFormat="1" x14ac:dyDescent="0.2"/>
    <row r="173" s="72" customFormat="1" x14ac:dyDescent="0.2"/>
    <row r="174" s="72" customFormat="1" x14ac:dyDescent="0.2"/>
    <row r="175" s="72" customFormat="1" x14ac:dyDescent="0.2"/>
    <row r="176" s="72" customFormat="1" x14ac:dyDescent="0.2"/>
    <row r="177" s="72" customFormat="1" x14ac:dyDescent="0.2"/>
    <row r="178" s="72" customFormat="1" x14ac:dyDescent="0.2"/>
    <row r="179" s="72" customFormat="1" x14ac:dyDescent="0.2"/>
    <row r="180" s="72" customFormat="1" x14ac:dyDescent="0.2"/>
    <row r="181" s="72" customFormat="1" x14ac:dyDescent="0.2"/>
    <row r="182" s="72" customFormat="1" x14ac:dyDescent="0.2"/>
    <row r="183" s="72" customFormat="1" x14ac:dyDescent="0.2"/>
    <row r="184" s="72" customFormat="1" x14ac:dyDescent="0.2"/>
    <row r="185" s="72" customFormat="1" x14ac:dyDescent="0.2"/>
    <row r="186" s="72" customFormat="1" x14ac:dyDescent="0.2"/>
    <row r="187" s="72" customFormat="1" x14ac:dyDescent="0.2"/>
    <row r="188" s="72" customFormat="1" x14ac:dyDescent="0.2"/>
    <row r="189" s="72" customFormat="1" x14ac:dyDescent="0.2"/>
    <row r="190" s="72" customFormat="1" x14ac:dyDescent="0.2"/>
    <row r="191" s="72" customFormat="1" x14ac:dyDescent="0.2"/>
    <row r="192" s="72" customFormat="1" x14ac:dyDescent="0.2"/>
    <row r="193" s="72" customFormat="1" x14ac:dyDescent="0.2"/>
    <row r="194" s="72" customFormat="1" x14ac:dyDescent="0.2"/>
    <row r="195" s="72" customFormat="1" x14ac:dyDescent="0.2"/>
    <row r="196" s="72" customFormat="1" x14ac:dyDescent="0.2"/>
    <row r="197" s="72" customFormat="1" x14ac:dyDescent="0.2"/>
    <row r="198" s="72" customFormat="1" x14ac:dyDescent="0.2"/>
    <row r="199" s="72" customFormat="1" x14ac:dyDescent="0.2"/>
    <row r="200" s="72" customFormat="1" x14ac:dyDescent="0.2"/>
    <row r="201" s="72" customFormat="1" x14ac:dyDescent="0.2"/>
    <row r="202" s="72" customFormat="1" x14ac:dyDescent="0.2"/>
    <row r="203" s="72" customFormat="1" x14ac:dyDescent="0.2"/>
    <row r="204" s="72" customFormat="1" x14ac:dyDescent="0.2"/>
    <row r="205" s="72" customFormat="1" x14ac:dyDescent="0.2"/>
    <row r="206" s="72" customFormat="1" x14ac:dyDescent="0.2"/>
    <row r="207" s="72" customFormat="1" x14ac:dyDescent="0.2"/>
    <row r="208" s="72" customFormat="1" x14ac:dyDescent="0.2"/>
    <row r="209" s="72" customFormat="1" x14ac:dyDescent="0.2"/>
    <row r="210" s="72" customFormat="1" x14ac:dyDescent="0.2"/>
    <row r="211" s="72" customFormat="1" x14ac:dyDescent="0.2"/>
    <row r="212" s="72" customFormat="1" x14ac:dyDescent="0.2"/>
    <row r="213" s="72" customFormat="1" x14ac:dyDescent="0.2"/>
    <row r="214" s="72" customFormat="1" x14ac:dyDescent="0.2"/>
    <row r="215" s="72" customFormat="1" x14ac:dyDescent="0.2"/>
    <row r="216" s="72" customFormat="1" x14ac:dyDescent="0.2"/>
    <row r="217" s="72" customFormat="1" x14ac:dyDescent="0.2"/>
    <row r="218" s="72" customFormat="1" x14ac:dyDescent="0.2"/>
    <row r="219" s="72" customFormat="1" x14ac:dyDescent="0.2"/>
    <row r="220" s="72" customFormat="1" x14ac:dyDescent="0.2"/>
    <row r="221" s="72" customFormat="1" x14ac:dyDescent="0.2"/>
    <row r="222" s="72" customFormat="1" x14ac:dyDescent="0.2"/>
    <row r="223" s="72" customFormat="1" x14ac:dyDescent="0.2"/>
    <row r="224" s="72" customFormat="1" x14ac:dyDescent="0.2"/>
    <row r="225" s="72" customFormat="1" x14ac:dyDescent="0.2"/>
    <row r="226" s="72" customFormat="1" x14ac:dyDescent="0.2"/>
    <row r="227" s="72" customFormat="1" x14ac:dyDescent="0.2"/>
    <row r="228" s="72" customFormat="1" x14ac:dyDescent="0.2"/>
    <row r="229" s="72" customFormat="1" x14ac:dyDescent="0.2"/>
    <row r="230" s="72" customFormat="1" x14ac:dyDescent="0.2"/>
    <row r="231" s="72" customFormat="1" x14ac:dyDescent="0.2"/>
    <row r="232" s="72" customFormat="1" x14ac:dyDescent="0.2"/>
    <row r="233" s="72" customFormat="1" x14ac:dyDescent="0.2"/>
    <row r="234" s="72" customFormat="1" x14ac:dyDescent="0.2"/>
    <row r="235" s="72" customFormat="1" x14ac:dyDescent="0.2"/>
    <row r="236" s="72" customFormat="1" x14ac:dyDescent="0.2"/>
    <row r="237" s="72" customFormat="1" x14ac:dyDescent="0.2"/>
    <row r="238" s="72" customFormat="1" x14ac:dyDescent="0.2"/>
    <row r="239" s="72" customFormat="1" x14ac:dyDescent="0.2"/>
    <row r="240" s="72" customFormat="1" x14ac:dyDescent="0.2"/>
    <row r="241" s="72" customFormat="1" x14ac:dyDescent="0.2"/>
    <row r="242" s="72" customFormat="1" x14ac:dyDescent="0.2"/>
    <row r="243" s="72" customFormat="1" x14ac:dyDescent="0.2"/>
    <row r="244" s="72" customFormat="1" x14ac:dyDescent="0.2"/>
    <row r="245" s="72" customFormat="1" x14ac:dyDescent="0.2"/>
    <row r="246" s="72" customFormat="1" x14ac:dyDescent="0.2"/>
    <row r="247" s="72" customFormat="1" x14ac:dyDescent="0.2"/>
    <row r="248" s="72" customFormat="1" x14ac:dyDescent="0.2"/>
    <row r="249" s="72" customFormat="1" x14ac:dyDescent="0.2"/>
    <row r="250" s="72" customFormat="1" x14ac:dyDescent="0.2"/>
    <row r="251" s="72" customFormat="1" x14ac:dyDescent="0.2"/>
    <row r="252" s="72" customFormat="1" x14ac:dyDescent="0.2"/>
    <row r="253" s="72" customFormat="1" x14ac:dyDescent="0.2"/>
    <row r="254" s="72" customFormat="1" x14ac:dyDescent="0.2"/>
    <row r="255" s="72" customFormat="1" x14ac:dyDescent="0.2"/>
    <row r="256" s="72" customFormat="1" x14ac:dyDescent="0.2"/>
    <row r="257" s="72" customFormat="1" x14ac:dyDescent="0.2"/>
    <row r="258" s="72" customFormat="1" x14ac:dyDescent="0.2"/>
    <row r="259" s="72" customFormat="1" x14ac:dyDescent="0.2"/>
    <row r="260" s="72" customFormat="1" x14ac:dyDescent="0.2"/>
    <row r="261" s="72" customFormat="1" x14ac:dyDescent="0.2"/>
    <row r="262" s="72" customFormat="1" x14ac:dyDescent="0.2"/>
    <row r="263" s="72" customFormat="1" x14ac:dyDescent="0.2"/>
    <row r="264" s="72" customFormat="1" x14ac:dyDescent="0.2"/>
    <row r="265" s="72" customFormat="1" x14ac:dyDescent="0.2"/>
    <row r="266" s="72" customFormat="1" x14ac:dyDescent="0.2"/>
    <row r="267" s="72" customFormat="1" x14ac:dyDescent="0.2"/>
    <row r="268" s="72" customFormat="1" x14ac:dyDescent="0.2"/>
    <row r="269" s="72" customFormat="1" x14ac:dyDescent="0.2"/>
    <row r="270" s="72" customFormat="1" x14ac:dyDescent="0.2"/>
    <row r="271" s="72" customFormat="1" x14ac:dyDescent="0.2"/>
    <row r="272" s="72" customFormat="1" x14ac:dyDescent="0.2"/>
    <row r="273" s="72" customFormat="1" x14ac:dyDescent="0.2"/>
    <row r="274" s="72" customFormat="1" x14ac:dyDescent="0.2"/>
    <row r="275" s="72" customFormat="1" x14ac:dyDescent="0.2"/>
    <row r="276" s="72" customFormat="1" x14ac:dyDescent="0.2"/>
    <row r="277" s="72" customFormat="1" x14ac:dyDescent="0.2"/>
    <row r="278" s="72" customFormat="1" x14ac:dyDescent="0.2"/>
    <row r="279" s="72" customFormat="1" x14ac:dyDescent="0.2"/>
    <row r="280" s="72" customFormat="1" x14ac:dyDescent="0.2"/>
    <row r="281" s="72" customFormat="1" x14ac:dyDescent="0.2"/>
    <row r="282" s="72" customFormat="1" x14ac:dyDescent="0.2"/>
    <row r="283" s="72" customFormat="1" x14ac:dyDescent="0.2"/>
    <row r="284" s="72" customFormat="1" x14ac:dyDescent="0.2"/>
    <row r="285" s="72" customFormat="1" x14ac:dyDescent="0.2"/>
    <row r="286" s="72" customFormat="1" x14ac:dyDescent="0.2"/>
    <row r="287" s="72" customFormat="1" x14ac:dyDescent="0.2"/>
    <row r="288" s="72" customFormat="1" x14ac:dyDescent="0.2"/>
    <row r="289" spans="1:25" s="72" customFormat="1" x14ac:dyDescent="0.2"/>
    <row r="290" spans="1:25" s="72" customFormat="1" x14ac:dyDescent="0.2"/>
    <row r="291" spans="1:25" s="72" customFormat="1" x14ac:dyDescent="0.2"/>
    <row r="292" spans="1:25" s="72" customFormat="1" x14ac:dyDescent="0.2"/>
    <row r="293" spans="1:25" s="72" customFormat="1" x14ac:dyDescent="0.2"/>
    <row r="294" spans="1:25" s="72" customFormat="1" x14ac:dyDescent="0.2"/>
    <row r="295" spans="1:25" s="72" customFormat="1" x14ac:dyDescent="0.2"/>
    <row r="296" spans="1:25" s="72" customFormat="1" x14ac:dyDescent="0.2"/>
    <row r="297" spans="1:25" s="72" customFormat="1" x14ac:dyDescent="0.2"/>
    <row r="298" spans="1:25" s="72" customFormat="1" x14ac:dyDescent="0.2"/>
    <row r="299" spans="1:25" s="72" customFormat="1" x14ac:dyDescent="0.2"/>
    <row r="300" spans="1:25" s="72" customFormat="1" x14ac:dyDescent="0.2"/>
    <row r="301" spans="1:25" s="72" customFormat="1" x14ac:dyDescent="0.2"/>
    <row r="302" spans="1:25" s="72" customFormat="1" x14ac:dyDescent="0.2"/>
    <row r="303" spans="1:25" s="72" customFormat="1" x14ac:dyDescent="0.2"/>
    <row r="304" spans="1:25" x14ac:dyDescent="0.2">
      <c r="A304" s="72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</row>
    <row r="305" spans="1:25" x14ac:dyDescent="0.2">
      <c r="A305" s="72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</row>
    <row r="306" spans="1:25" x14ac:dyDescent="0.2">
      <c r="A306" s="72"/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  <c r="U306" s="72"/>
      <c r="V306" s="72"/>
      <c r="W306" s="72"/>
      <c r="X306" s="72"/>
      <c r="Y306" s="72"/>
    </row>
    <row r="307" spans="1:25" x14ac:dyDescent="0.2">
      <c r="A307" s="72"/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  <c r="U307" s="72"/>
      <c r="V307" s="72"/>
      <c r="W307" s="72"/>
      <c r="X307" s="72"/>
      <c r="Y307" s="72"/>
    </row>
    <row r="308" spans="1:25" x14ac:dyDescent="0.2">
      <c r="A308" s="72"/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</row>
    <row r="309" spans="1:25" x14ac:dyDescent="0.2">
      <c r="A309" s="72"/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</row>
    <row r="310" spans="1:25" x14ac:dyDescent="0.2">
      <c r="A310" s="72"/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  <c r="U310" s="72"/>
      <c r="V310" s="72"/>
      <c r="W310" s="72"/>
      <c r="X310" s="72"/>
      <c r="Y310" s="72"/>
    </row>
    <row r="311" spans="1:25" x14ac:dyDescent="0.2">
      <c r="A311" s="72"/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  <c r="U311" s="72"/>
      <c r="V311" s="72"/>
      <c r="W311" s="72"/>
      <c r="X311" s="72"/>
      <c r="Y311" s="72"/>
    </row>
    <row r="312" spans="1:25" x14ac:dyDescent="0.2">
      <c r="A312" s="72"/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</row>
    <row r="313" spans="1:25" x14ac:dyDescent="0.2">
      <c r="A313" s="72"/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  <c r="U313" s="72"/>
      <c r="V313" s="72"/>
      <c r="W313" s="72"/>
      <c r="X313" s="72"/>
      <c r="Y313" s="72"/>
    </row>
    <row r="314" spans="1:25" x14ac:dyDescent="0.2">
      <c r="A314" s="72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  <c r="U314" s="72"/>
      <c r="V314" s="72"/>
      <c r="W314" s="72"/>
      <c r="X314" s="72"/>
      <c r="Y314" s="72"/>
    </row>
    <row r="315" spans="1:25" x14ac:dyDescent="0.2">
      <c r="A315" s="72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</row>
    <row r="316" spans="1:25" x14ac:dyDescent="0.2">
      <c r="A316" s="72"/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  <c r="U316" s="72"/>
      <c r="V316" s="72"/>
      <c r="W316" s="72"/>
      <c r="X316" s="72"/>
      <c r="Y316" s="72"/>
    </row>
    <row r="317" spans="1:25" x14ac:dyDescent="0.2">
      <c r="A317" s="72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  <c r="U317" s="72"/>
      <c r="V317" s="72"/>
      <c r="W317" s="72"/>
      <c r="X317" s="72"/>
      <c r="Y317" s="72"/>
    </row>
    <row r="318" spans="1:25" x14ac:dyDescent="0.2">
      <c r="A318" s="72"/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  <c r="U318" s="72"/>
      <c r="V318" s="72"/>
      <c r="W318" s="72"/>
      <c r="X318" s="72"/>
      <c r="Y318" s="72"/>
    </row>
    <row r="319" spans="1:25" x14ac:dyDescent="0.2">
      <c r="A319" s="72"/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  <c r="U319" s="72"/>
      <c r="V319" s="72"/>
      <c r="W319" s="72"/>
      <c r="X319" s="72"/>
      <c r="Y319" s="72"/>
    </row>
    <row r="320" spans="1:25" x14ac:dyDescent="0.2">
      <c r="A320" s="72"/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  <c r="U320" s="72"/>
      <c r="V320" s="72"/>
      <c r="W320" s="72"/>
      <c r="X320" s="72"/>
      <c r="Y320" s="72"/>
    </row>
    <row r="321" spans="1:25" x14ac:dyDescent="0.2">
      <c r="A321" s="72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  <c r="V321" s="72"/>
      <c r="W321" s="72"/>
      <c r="X321" s="72"/>
      <c r="Y321" s="72"/>
    </row>
    <row r="322" spans="1:25" x14ac:dyDescent="0.2">
      <c r="A322" s="72"/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</row>
    <row r="323" spans="1:25" x14ac:dyDescent="0.2">
      <c r="A323" s="72"/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  <c r="U323" s="72"/>
      <c r="V323" s="72"/>
      <c r="W323" s="72"/>
      <c r="X323" s="72"/>
      <c r="Y323" s="72"/>
    </row>
    <row r="324" spans="1:25" x14ac:dyDescent="0.2">
      <c r="A324" s="72"/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  <c r="U324" s="72"/>
      <c r="V324" s="72"/>
      <c r="W324" s="72"/>
      <c r="X324" s="72"/>
      <c r="Y324" s="72"/>
    </row>
    <row r="325" spans="1:25" x14ac:dyDescent="0.2">
      <c r="A325" s="72"/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  <c r="U325" s="72"/>
      <c r="V325" s="72"/>
      <c r="W325" s="72"/>
      <c r="X325" s="72"/>
      <c r="Y325" s="72"/>
    </row>
    <row r="326" spans="1:25" x14ac:dyDescent="0.2">
      <c r="A326" s="72"/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  <c r="U326" s="72"/>
      <c r="V326" s="72"/>
      <c r="W326" s="72"/>
      <c r="X326" s="72"/>
      <c r="Y326" s="72"/>
    </row>
    <row r="327" spans="1:25" x14ac:dyDescent="0.2">
      <c r="A327" s="72"/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  <c r="U327" s="72"/>
      <c r="V327" s="72"/>
      <c r="W327" s="72"/>
      <c r="X327" s="72"/>
      <c r="Y327" s="72"/>
    </row>
    <row r="328" spans="1:25" x14ac:dyDescent="0.2">
      <c r="A328" s="72"/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</row>
    <row r="329" spans="1:25" x14ac:dyDescent="0.2">
      <c r="A329" s="72"/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/>
      <c r="W329" s="72"/>
      <c r="X329" s="72"/>
      <c r="Y329" s="72"/>
    </row>
    <row r="330" spans="1:25" x14ac:dyDescent="0.2">
      <c r="A330" s="72"/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  <c r="U330" s="72"/>
      <c r="V330" s="72"/>
      <c r="W330" s="72"/>
      <c r="X330" s="72"/>
      <c r="Y330" s="72"/>
    </row>
    <row r="331" spans="1:25" x14ac:dyDescent="0.2">
      <c r="A331" s="72"/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V331" s="72"/>
      <c r="W331" s="72"/>
      <c r="X331" s="72"/>
      <c r="Y331" s="72"/>
    </row>
    <row r="332" spans="1:25" x14ac:dyDescent="0.2">
      <c r="A332" s="72"/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  <c r="U332" s="72"/>
      <c r="V332" s="72"/>
      <c r="W332" s="72"/>
      <c r="X332" s="72"/>
      <c r="Y332" s="72"/>
    </row>
    <row r="333" spans="1:25" x14ac:dyDescent="0.2">
      <c r="A333" s="72"/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</row>
    <row r="334" spans="1:25" x14ac:dyDescent="0.2">
      <c r="A334" s="72"/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  <c r="U334" s="72"/>
      <c r="V334" s="72"/>
      <c r="W334" s="72"/>
      <c r="X334" s="72"/>
      <c r="Y334" s="72"/>
    </row>
    <row r="335" spans="1:25" x14ac:dyDescent="0.2">
      <c r="A335" s="72"/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</row>
    <row r="336" spans="1:25" x14ac:dyDescent="0.2">
      <c r="A336" s="72"/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  <c r="U336" s="72"/>
      <c r="V336" s="72"/>
      <c r="W336" s="72"/>
      <c r="X336" s="72"/>
      <c r="Y336" s="72"/>
    </row>
    <row r="337" spans="1:25" x14ac:dyDescent="0.2">
      <c r="A337" s="72"/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  <c r="U337" s="72"/>
      <c r="V337" s="72"/>
      <c r="W337" s="72"/>
      <c r="X337" s="72"/>
      <c r="Y337" s="72"/>
    </row>
    <row r="338" spans="1:25" x14ac:dyDescent="0.2">
      <c r="A338" s="72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2"/>
      <c r="W338" s="72"/>
      <c r="X338" s="72"/>
      <c r="Y338" s="72"/>
    </row>
    <row r="339" spans="1:25" x14ac:dyDescent="0.2">
      <c r="A339" s="72"/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  <c r="U339" s="72"/>
      <c r="V339" s="72"/>
      <c r="W339" s="72"/>
      <c r="X339" s="72"/>
      <c r="Y339" s="72"/>
    </row>
    <row r="340" spans="1:25" x14ac:dyDescent="0.2">
      <c r="A340" s="72"/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  <c r="U340" s="72"/>
      <c r="V340" s="72"/>
      <c r="W340" s="72"/>
      <c r="X340" s="72"/>
      <c r="Y340" s="72"/>
    </row>
    <row r="341" spans="1:25" x14ac:dyDescent="0.2">
      <c r="A341" s="72"/>
      <c r="B341" s="72"/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  <c r="U341" s="72"/>
      <c r="V341" s="72"/>
      <c r="W341" s="72"/>
      <c r="X341" s="72"/>
      <c r="Y341" s="72"/>
    </row>
    <row r="342" spans="1:25" x14ac:dyDescent="0.2">
      <c r="A342" s="72"/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</row>
    <row r="343" spans="1:25" x14ac:dyDescent="0.2">
      <c r="A343" s="72"/>
      <c r="B343" s="72"/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</row>
    <row r="344" spans="1:25" x14ac:dyDescent="0.2">
      <c r="A344" s="72"/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  <c r="U344" s="72"/>
      <c r="V344" s="72"/>
      <c r="W344" s="72"/>
      <c r="X344" s="72"/>
      <c r="Y344" s="72"/>
    </row>
    <row r="345" spans="1:25" x14ac:dyDescent="0.2">
      <c r="A345" s="72"/>
      <c r="B345" s="72"/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  <c r="U345" s="72"/>
      <c r="V345" s="72"/>
      <c r="W345" s="72"/>
      <c r="X345" s="72"/>
      <c r="Y345" s="72"/>
    </row>
    <row r="346" spans="1:25" x14ac:dyDescent="0.2">
      <c r="A346" s="72"/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  <c r="U346" s="72"/>
      <c r="V346" s="72"/>
      <c r="W346" s="72"/>
      <c r="X346" s="72"/>
      <c r="Y346" s="72"/>
    </row>
    <row r="347" spans="1:25" x14ac:dyDescent="0.2">
      <c r="A347" s="72"/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</row>
    <row r="348" spans="1:25" x14ac:dyDescent="0.2">
      <c r="A348" s="72"/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  <c r="U348" s="72"/>
      <c r="V348" s="72"/>
      <c r="W348" s="72"/>
      <c r="X348" s="72"/>
      <c r="Y348" s="72"/>
    </row>
    <row r="349" spans="1:25" x14ac:dyDescent="0.2">
      <c r="A349" s="72"/>
      <c r="B349" s="72"/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  <c r="U349" s="72"/>
      <c r="V349" s="72"/>
      <c r="W349" s="72"/>
      <c r="X349" s="72"/>
      <c r="Y349" s="72"/>
    </row>
    <row r="350" spans="1:25" x14ac:dyDescent="0.2">
      <c r="A350" s="72"/>
      <c r="B350" s="72"/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</row>
    <row r="351" spans="1:25" x14ac:dyDescent="0.2">
      <c r="A351" s="72"/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  <c r="U351" s="72"/>
      <c r="V351" s="72"/>
      <c r="W351" s="72"/>
      <c r="X351" s="72"/>
      <c r="Y351" s="72"/>
    </row>
    <row r="352" spans="1:25" x14ac:dyDescent="0.2">
      <c r="A352" s="72"/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  <c r="U352" s="72"/>
      <c r="V352" s="72"/>
      <c r="W352" s="72"/>
      <c r="X352" s="72"/>
      <c r="Y352" s="72"/>
    </row>
    <row r="353" spans="1:25" x14ac:dyDescent="0.2">
      <c r="A353" s="72"/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  <c r="U353" s="72"/>
      <c r="V353" s="72"/>
      <c r="W353" s="72"/>
      <c r="X353" s="72"/>
      <c r="Y353" s="72"/>
    </row>
    <row r="354" spans="1:25" x14ac:dyDescent="0.2">
      <c r="A354" s="72"/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  <c r="U354" s="72"/>
      <c r="V354" s="72"/>
      <c r="W354" s="72"/>
      <c r="X354" s="72"/>
      <c r="Y354" s="72"/>
    </row>
    <row r="355" spans="1:25" x14ac:dyDescent="0.2">
      <c r="A355" s="72"/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</row>
    <row r="356" spans="1:25" x14ac:dyDescent="0.2">
      <c r="A356" s="72"/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  <c r="U356" s="72"/>
      <c r="V356" s="72"/>
      <c r="W356" s="72"/>
      <c r="X356" s="72"/>
      <c r="Y356" s="72"/>
    </row>
    <row r="357" spans="1:25" x14ac:dyDescent="0.2">
      <c r="A357" s="72"/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  <c r="U357" s="72"/>
      <c r="V357" s="72"/>
      <c r="W357" s="72"/>
      <c r="X357" s="72"/>
      <c r="Y357" s="72"/>
    </row>
    <row r="358" spans="1:25" x14ac:dyDescent="0.2">
      <c r="A358" s="72"/>
      <c r="B358" s="72"/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  <c r="U358" s="72"/>
      <c r="V358" s="72"/>
      <c r="W358" s="72"/>
      <c r="X358" s="72"/>
      <c r="Y358" s="72"/>
    </row>
    <row r="359" spans="1:25" x14ac:dyDescent="0.2">
      <c r="A359" s="72"/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  <c r="U359" s="72"/>
      <c r="V359" s="72"/>
      <c r="W359" s="72"/>
      <c r="X359" s="72"/>
      <c r="Y359" s="72"/>
    </row>
    <row r="360" spans="1:25" x14ac:dyDescent="0.2">
      <c r="A360" s="72"/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</row>
    <row r="361" spans="1:25" x14ac:dyDescent="0.2">
      <c r="A361" s="72"/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  <c r="U361" s="72"/>
      <c r="V361" s="72"/>
      <c r="W361" s="72"/>
      <c r="X361" s="72"/>
      <c r="Y361" s="72"/>
    </row>
  </sheetData>
  <mergeCells count="2">
    <mergeCell ref="C72:E72"/>
    <mergeCell ref="B15:Q15"/>
  </mergeCells>
  <phoneticPr fontId="0" type="noConversion"/>
  <printOptions horizontalCentered="1" gridLinesSet="0"/>
  <pageMargins left="0.86614173228346458" right="0.39370078740157483" top="0.59055118110236227" bottom="0.65" header="0.31496062992125984" footer="0.44"/>
  <pageSetup paperSize="9" scale="90" orientation="portrait" horizontalDpi="4294967293" verticalDpi="4294967293" r:id="rId1"/>
  <headerFooter alignWithMargins="0">
    <oddFooter>MO 41.155 v01 - Proponente - Unidade Não Isolada - Urbanização e Infraestrutura - Orçamento, Cronograma, PLS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81" r:id="rId4" name="Check Box 13">
              <controlPr defaultSize="0" autoFill="0" autoLine="0" autoPict="0">
                <anchor moveWithCells="1">
                  <from>
                    <xdr:col>7</xdr:col>
                    <xdr:colOff>238125</xdr:colOff>
                    <xdr:row>3</xdr:row>
                    <xdr:rowOff>38100</xdr:rowOff>
                  </from>
                  <to>
                    <xdr:col>16</xdr:col>
                    <xdr:colOff>752475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5"/>
  <dimension ref="B1:S43"/>
  <sheetViews>
    <sheetView showGridLines="0" topLeftCell="A16" zoomScaleNormal="100" workbookViewId="0">
      <selection activeCell="C28" sqref="C28:D28"/>
    </sheetView>
  </sheetViews>
  <sheetFormatPr defaultColWidth="11.42578125" defaultRowHeight="12.75" x14ac:dyDescent="0.2"/>
  <cols>
    <col min="1" max="1" width="4.7109375" style="7" customWidth="1"/>
    <col min="2" max="2" width="6.85546875" style="7" customWidth="1"/>
    <col min="3" max="3" width="13.42578125" style="7" customWidth="1"/>
    <col min="4" max="4" width="25.85546875" style="7" customWidth="1"/>
    <col min="5" max="5" width="16.42578125" style="7" customWidth="1"/>
    <col min="6" max="6" width="14.140625" style="12" customWidth="1"/>
    <col min="7" max="7" width="9" style="11" customWidth="1"/>
    <col min="8" max="14" width="10.7109375" style="7" customWidth="1"/>
    <col min="15" max="15" width="7.85546875" style="7" bestFit="1" customWidth="1"/>
    <col min="16" max="16" width="6.42578125" style="7" customWidth="1"/>
    <col min="17" max="17" width="5.42578125" style="7" customWidth="1"/>
    <col min="18" max="18" width="8.28515625" style="7" hidden="1" customWidth="1"/>
    <col min="19" max="19" width="9.28515625" style="7" hidden="1" customWidth="1"/>
    <col min="20" max="67" width="9.28515625" style="7" customWidth="1"/>
    <col min="68" max="16384" width="11.42578125" style="7"/>
  </cols>
  <sheetData>
    <row r="1" spans="2:19" ht="20.100000000000001" customHeight="1" x14ac:dyDescent="0.35">
      <c r="C1" s="2"/>
      <c r="D1" s="3"/>
      <c r="E1" s="3"/>
      <c r="F1" s="3"/>
      <c r="G1" s="4"/>
      <c r="H1" s="4"/>
      <c r="I1" s="4"/>
      <c r="J1" s="4"/>
      <c r="K1" s="5"/>
      <c r="L1" s="5"/>
      <c r="M1" s="5"/>
      <c r="N1" s="5"/>
      <c r="O1" s="5"/>
      <c r="P1" s="5"/>
      <c r="Q1" s="5"/>
      <c r="R1" s="6"/>
      <c r="S1" s="2"/>
    </row>
    <row r="2" spans="2:19" ht="20.100000000000001" customHeight="1" x14ac:dyDescent="0.35">
      <c r="C2" s="2"/>
      <c r="D2" s="3"/>
      <c r="E2" s="3"/>
      <c r="F2" s="3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6"/>
      <c r="S2" s="2"/>
    </row>
    <row r="3" spans="2:19" ht="20.100000000000001" customHeight="1" x14ac:dyDescent="0.35">
      <c r="C3" s="2"/>
      <c r="D3" s="3"/>
      <c r="E3" s="3"/>
      <c r="F3" s="3"/>
      <c r="G3" s="4"/>
      <c r="H3" s="4"/>
      <c r="I3" s="4"/>
      <c r="J3" s="4"/>
      <c r="K3" s="5"/>
      <c r="L3" s="5"/>
      <c r="M3" s="5"/>
      <c r="N3" s="5"/>
      <c r="O3" s="5"/>
      <c r="P3" s="5"/>
      <c r="Q3" s="5"/>
      <c r="R3" s="6"/>
      <c r="S3" s="2"/>
    </row>
    <row r="4" spans="2:19" ht="19.5" customHeight="1" x14ac:dyDescent="0.35">
      <c r="B4" s="1"/>
      <c r="C4" s="2"/>
      <c r="D4" s="3"/>
      <c r="E4" s="3"/>
      <c r="F4" s="3"/>
      <c r="G4" s="4"/>
      <c r="H4" s="4"/>
      <c r="I4" s="4"/>
      <c r="J4" s="4"/>
      <c r="K4" s="5"/>
      <c r="L4" s="5"/>
      <c r="M4" s="5"/>
      <c r="N4" s="5"/>
      <c r="O4" s="5"/>
      <c r="P4" s="5"/>
      <c r="Q4" s="5"/>
      <c r="R4" s="6"/>
      <c r="S4" s="2"/>
    </row>
    <row r="5" spans="2:19" ht="12.75" customHeight="1" x14ac:dyDescent="0.35">
      <c r="B5" s="167"/>
      <c r="C5" s="314"/>
      <c r="D5" s="315"/>
      <c r="E5" s="315"/>
      <c r="F5" s="315"/>
      <c r="G5" s="316"/>
      <c r="H5" s="316"/>
      <c r="I5" s="316"/>
      <c r="J5" s="316"/>
      <c r="K5" s="317"/>
      <c r="L5" s="252" t="s">
        <v>0</v>
      </c>
      <c r="M5" s="252" t="s">
        <v>1</v>
      </c>
      <c r="N5" s="252"/>
      <c r="O5" s="253"/>
      <c r="Q5" s="253"/>
      <c r="R5" s="252"/>
      <c r="S5" s="11"/>
    </row>
    <row r="6" spans="2:19" ht="12.75" customHeight="1" x14ac:dyDescent="0.35">
      <c r="B6" s="318"/>
      <c r="C6" s="314"/>
      <c r="D6" s="315"/>
      <c r="E6" s="315"/>
      <c r="F6" s="315"/>
      <c r="G6" s="316"/>
      <c r="H6" s="316"/>
      <c r="I6" s="316"/>
      <c r="J6" s="316"/>
      <c r="K6" s="317"/>
      <c r="L6" s="256">
        <f>ORÇAurb!I8</f>
        <v>0</v>
      </c>
      <c r="M6" s="254">
        <f>ORÇAurb!K8</f>
        <v>0</v>
      </c>
      <c r="O6" s="253"/>
      <c r="Q6" s="253"/>
      <c r="R6" s="255"/>
      <c r="S6" s="11"/>
    </row>
    <row r="7" spans="2:19" ht="4.5" customHeight="1" x14ac:dyDescent="0.35">
      <c r="B7" s="318"/>
      <c r="C7" s="314"/>
      <c r="D7" s="315"/>
      <c r="E7" s="315"/>
      <c r="F7" s="315"/>
      <c r="G7" s="316"/>
      <c r="H7" s="316"/>
      <c r="I7" s="316"/>
      <c r="J7" s="316"/>
      <c r="K7" s="317"/>
      <c r="L7" s="317"/>
      <c r="M7" s="317"/>
      <c r="N7" s="188"/>
      <c r="O7" s="5"/>
      <c r="P7" s="188"/>
      <c r="Q7" s="5"/>
      <c r="R7" s="188"/>
      <c r="S7" s="2"/>
    </row>
    <row r="8" spans="2:19" ht="25.5" x14ac:dyDescent="0.35">
      <c r="C8" s="2"/>
      <c r="D8" s="3"/>
      <c r="F8"/>
      <c r="G8" s="220" t="s">
        <v>32</v>
      </c>
      <c r="H8" s="4"/>
      <c r="I8" s="4"/>
      <c r="J8" s="4"/>
      <c r="K8" s="5"/>
      <c r="L8" s="5"/>
      <c r="M8" s="5"/>
      <c r="O8"/>
      <c r="P8"/>
      <c r="Q8"/>
      <c r="R8"/>
      <c r="S8"/>
    </row>
    <row r="9" spans="2:19" ht="18.75" customHeight="1" x14ac:dyDescent="0.35">
      <c r="C9" s="2"/>
      <c r="D9" s="3"/>
      <c r="E9" s="216"/>
      <c r="F9"/>
      <c r="H9" s="4"/>
      <c r="I9" s="251" t="str">
        <f>ORÇAurb!J11</f>
        <v>ALTO PARAÍSO DE GOIÁS</v>
      </c>
      <c r="J9" s="4"/>
      <c r="L9"/>
      <c r="M9"/>
      <c r="N9"/>
      <c r="O9"/>
      <c r="P9"/>
      <c r="Q9"/>
      <c r="R9"/>
      <c r="S9"/>
    </row>
    <row r="10" spans="2:19" ht="4.5" customHeight="1" x14ac:dyDescent="0.35">
      <c r="B10" s="1"/>
      <c r="C10" s="2"/>
      <c r="D10" s="3"/>
      <c r="E10" s="3"/>
      <c r="F10" s="3"/>
      <c r="G10" s="4"/>
      <c r="H10" s="4"/>
      <c r="I10" s="4"/>
      <c r="J10" s="4"/>
      <c r="K10" s="5"/>
      <c r="L10" s="5"/>
      <c r="M10" s="5"/>
      <c r="N10" s="5"/>
      <c r="O10" s="5"/>
      <c r="P10" s="5"/>
      <c r="Q10"/>
      <c r="R10"/>
      <c r="S10"/>
    </row>
    <row r="11" spans="2:19" x14ac:dyDescent="0.2">
      <c r="B11" s="8" t="s">
        <v>18</v>
      </c>
      <c r="C11" s="9"/>
      <c r="I11" s="7" t="s">
        <v>5</v>
      </c>
      <c r="J11" s="10"/>
      <c r="K11" s="10"/>
      <c r="R11" s="10"/>
      <c r="S11" s="217"/>
    </row>
    <row r="12" spans="2:19" x14ac:dyDescent="0.2">
      <c r="B12" s="249" t="s">
        <v>69</v>
      </c>
      <c r="C12" s="18"/>
      <c r="D12" s="211">
        <f>OrçRESUMOurb!D12</f>
        <v>0</v>
      </c>
      <c r="E12" s="19"/>
      <c r="F12" s="20"/>
      <c r="G12" s="213" t="s">
        <v>70</v>
      </c>
      <c r="H12" s="215"/>
      <c r="I12" s="18"/>
      <c r="P12" s="18"/>
      <c r="Q12" s="22"/>
      <c r="R12" s="22"/>
      <c r="S12" s="218"/>
    </row>
    <row r="13" spans="2:19" x14ac:dyDescent="0.2">
      <c r="B13" s="527" t="s">
        <v>81</v>
      </c>
      <c r="C13" s="528"/>
      <c r="D13" s="528"/>
      <c r="E13" s="528"/>
      <c r="F13" s="528"/>
      <c r="G13" s="248" t="s">
        <v>67</v>
      </c>
      <c r="H13" s="212" t="str">
        <f>ORÇAurb!K86</f>
        <v>PREFEITO MUNICIPAL</v>
      </c>
      <c r="I13" s="18"/>
      <c r="J13" s="22"/>
      <c r="K13" s="22"/>
      <c r="L13" s="18"/>
      <c r="M13" s="18"/>
      <c r="N13" s="18"/>
      <c r="O13" s="24"/>
      <c r="P13" s="18"/>
      <c r="Q13" s="22"/>
      <c r="R13" s="22"/>
      <c r="S13" s="218"/>
    </row>
    <row r="14" spans="2:19" x14ac:dyDescent="0.2">
      <c r="B14" s="527" t="s">
        <v>111</v>
      </c>
      <c r="C14" s="528"/>
      <c r="D14" s="528"/>
      <c r="E14" s="528"/>
      <c r="F14" s="528"/>
      <c r="G14" s="213" t="s">
        <v>57</v>
      </c>
      <c r="H14" s="211" t="str">
        <f>IF(ORÇAurb!D17&lt;&gt;0,ORÇAurb!D17," ")</f>
        <v xml:space="preserve"> </v>
      </c>
      <c r="L14" s="18"/>
      <c r="M14" s="18"/>
      <c r="N14" s="18"/>
      <c r="O14" s="18"/>
      <c r="P14" s="18"/>
      <c r="Q14" s="22"/>
      <c r="R14" s="22"/>
      <c r="S14" s="218"/>
    </row>
    <row r="15" spans="2:19" ht="1.5" customHeight="1" x14ac:dyDescent="0.2">
      <c r="B15" s="250"/>
      <c r="C15" s="18"/>
      <c r="D15" s="167"/>
      <c r="F15" s="23"/>
      <c r="G15" s="21"/>
      <c r="H15" s="18"/>
      <c r="I15" s="18"/>
      <c r="J15" s="22"/>
      <c r="K15" s="22"/>
      <c r="L15" s="18"/>
      <c r="M15" s="18"/>
      <c r="N15" s="18"/>
      <c r="O15" s="18"/>
      <c r="P15" s="18"/>
      <c r="Q15" s="22"/>
      <c r="R15" s="22"/>
      <c r="S15" s="218"/>
    </row>
    <row r="16" spans="2:19" x14ac:dyDescent="0.2">
      <c r="B16" s="249" t="s">
        <v>68</v>
      </c>
      <c r="C16" s="18"/>
      <c r="D16" s="212"/>
      <c r="E16" s="19"/>
      <c r="F16" s="23"/>
      <c r="G16" s="248" t="s">
        <v>56</v>
      </c>
      <c r="H16" s="212"/>
      <c r="I16" s="18"/>
      <c r="J16" s="22"/>
      <c r="K16" s="19"/>
      <c r="L16" s="18"/>
      <c r="M16" s="18"/>
      <c r="N16" s="22"/>
      <c r="O16"/>
      <c r="P16" s="22"/>
      <c r="Q16" s="22"/>
      <c r="R16" s="18"/>
      <c r="S16" s="218"/>
    </row>
    <row r="17" spans="2:19" x14ac:dyDescent="0.2">
      <c r="B17" s="392" t="s">
        <v>136</v>
      </c>
      <c r="C17" s="393"/>
      <c r="D17" s="393" t="s">
        <v>132</v>
      </c>
      <c r="E17" s="393"/>
      <c r="F17" s="393"/>
      <c r="G17" s="213" t="s">
        <v>112</v>
      </c>
      <c r="H17" s="211" t="str">
        <f>ORÇAurb!F86</f>
        <v>CPF. 791.754.303-04</v>
      </c>
      <c r="L17"/>
      <c r="M17" s="214"/>
      <c r="N17" s="232"/>
      <c r="O17" s="18"/>
      <c r="P17" s="25"/>
      <c r="Q17"/>
      <c r="R17" s="26"/>
      <c r="S17" s="219"/>
    </row>
    <row r="18" spans="2:19" ht="1.5" customHeight="1" x14ac:dyDescent="0.2">
      <c r="B18" s="27"/>
      <c r="C18" s="28"/>
      <c r="D18" s="28"/>
      <c r="E18" s="28"/>
      <c r="F18" s="29"/>
      <c r="G18" s="30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</row>
    <row r="19" spans="2:19" ht="4.5" customHeight="1" x14ac:dyDescent="0.2">
      <c r="B19" s="22"/>
      <c r="C19" s="22"/>
      <c r="D19" s="22"/>
      <c r="E19" s="22"/>
      <c r="F19" s="31"/>
      <c r="G19" s="32"/>
      <c r="H19" s="22"/>
      <c r="I19" s="18"/>
      <c r="J19" s="22"/>
      <c r="K19" s="22"/>
      <c r="L19" s="18"/>
      <c r="M19" s="18"/>
      <c r="N19" s="18"/>
      <c r="O19" s="18"/>
      <c r="P19" s="18"/>
      <c r="Q19" s="18"/>
      <c r="R19" s="22"/>
      <c r="S19" s="18"/>
    </row>
    <row r="20" spans="2:19" x14ac:dyDescent="0.2">
      <c r="B20" s="257" t="s">
        <v>58</v>
      </c>
      <c r="C20" s="10"/>
      <c r="D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2:19" x14ac:dyDescent="0.2">
      <c r="B21" s="258"/>
      <c r="C21" s="286"/>
      <c r="D21" s="194"/>
      <c r="E21" s="286"/>
      <c r="F21" s="291"/>
      <c r="G21" s="293"/>
      <c r="H21" s="529" t="s">
        <v>33</v>
      </c>
      <c r="I21" s="530"/>
      <c r="J21" s="530"/>
      <c r="K21" s="530"/>
      <c r="L21" s="530"/>
      <c r="M21" s="530"/>
      <c r="N21" s="530"/>
      <c r="O21" s="530"/>
      <c r="P21" s="195" t="s">
        <v>5</v>
      </c>
      <c r="Q21" s="281" t="s">
        <v>5</v>
      </c>
      <c r="R21" s="281" t="s">
        <v>5</v>
      </c>
      <c r="S21" s="282"/>
    </row>
    <row r="22" spans="2:19" x14ac:dyDescent="0.2">
      <c r="B22" s="285" t="s">
        <v>28</v>
      </c>
      <c r="C22" s="287" t="s">
        <v>34</v>
      </c>
      <c r="D22" s="288"/>
      <c r="E22" s="290" t="s">
        <v>35</v>
      </c>
      <c r="F22" s="292" t="s">
        <v>31</v>
      </c>
      <c r="G22" s="292" t="s">
        <v>36</v>
      </c>
      <c r="H22" s="284" t="s">
        <v>60</v>
      </c>
      <c r="I22" s="283">
        <v>1</v>
      </c>
      <c r="J22" s="284" t="s">
        <v>59</v>
      </c>
      <c r="K22" s="283">
        <f>IF(I36&lt;99,I22+1," ")</f>
        <v>2</v>
      </c>
      <c r="L22" s="284" t="s">
        <v>59</v>
      </c>
      <c r="M22" s="283">
        <v>3</v>
      </c>
      <c r="N22" s="284" t="s">
        <v>59</v>
      </c>
      <c r="O22" s="283">
        <v>4</v>
      </c>
    </row>
    <row r="23" spans="2:19" ht="12" customHeight="1" x14ac:dyDescent="0.2">
      <c r="B23" s="285"/>
      <c r="C23" s="290" t="s">
        <v>37</v>
      </c>
      <c r="D23" s="289"/>
      <c r="E23" s="290" t="s">
        <v>38</v>
      </c>
      <c r="F23" s="292" t="s">
        <v>39</v>
      </c>
      <c r="G23" s="292" t="s">
        <v>39</v>
      </c>
      <c r="H23" s="438" t="s">
        <v>40</v>
      </c>
      <c r="I23" s="438" t="s">
        <v>41</v>
      </c>
      <c r="J23" s="438" t="s">
        <v>40</v>
      </c>
      <c r="K23" s="438" t="s">
        <v>41</v>
      </c>
      <c r="L23" s="438" t="s">
        <v>40</v>
      </c>
      <c r="M23" s="438" t="s">
        <v>41</v>
      </c>
      <c r="N23" s="438" t="s">
        <v>40</v>
      </c>
      <c r="O23" s="438" t="s">
        <v>41</v>
      </c>
    </row>
    <row r="24" spans="2:19" ht="17.100000000000001" customHeight="1" x14ac:dyDescent="0.2">
      <c r="B24" s="332">
        <v>1</v>
      </c>
      <c r="C24" s="524" t="s">
        <v>101</v>
      </c>
      <c r="D24" s="525"/>
      <c r="E24" s="445">
        <f>OrçRESUMOurb!V38</f>
        <v>2609.62</v>
      </c>
      <c r="F24" s="265">
        <f>OrçRESUMOurb!Y38</f>
        <v>0.85079348969449298</v>
      </c>
      <c r="G24" s="261"/>
      <c r="H24" s="329">
        <v>100</v>
      </c>
      <c r="I24" s="262">
        <f>G24+H24</f>
        <v>100</v>
      </c>
      <c r="J24" s="267">
        <v>0</v>
      </c>
      <c r="K24" s="327">
        <f>I24+J24</f>
        <v>100</v>
      </c>
      <c r="L24" s="267">
        <v>0</v>
      </c>
      <c r="M24" s="439">
        <f>K24+L24</f>
        <v>100</v>
      </c>
      <c r="N24" s="267">
        <v>0</v>
      </c>
      <c r="O24" s="439">
        <f>M24+N24</f>
        <v>100</v>
      </c>
    </row>
    <row r="25" spans="2:19" ht="17.100000000000001" customHeight="1" x14ac:dyDescent="0.2">
      <c r="B25" s="434">
        <v>2</v>
      </c>
      <c r="C25" s="526" t="s">
        <v>175</v>
      </c>
      <c r="D25" s="533"/>
      <c r="E25" s="264">
        <f>OrçRESUMOurb!V39</f>
        <v>142748.97</v>
      </c>
      <c r="F25" s="265">
        <f>OrçRESUMOurb!Y39</f>
        <v>46.539302402876466</v>
      </c>
      <c r="G25" s="435"/>
      <c r="H25" s="436">
        <v>25</v>
      </c>
      <c r="I25" s="262">
        <f>G25+H25</f>
        <v>25</v>
      </c>
      <c r="J25" s="267">
        <v>25</v>
      </c>
      <c r="K25" s="327">
        <f>I25+J25</f>
        <v>50</v>
      </c>
      <c r="L25" s="267">
        <v>25</v>
      </c>
      <c r="M25" s="439">
        <f>K25+L25</f>
        <v>75</v>
      </c>
      <c r="N25" s="267">
        <v>25</v>
      </c>
      <c r="O25" s="439">
        <f>M25+N25</f>
        <v>100</v>
      </c>
    </row>
    <row r="26" spans="2:19" ht="17.100000000000001" customHeight="1" x14ac:dyDescent="0.2">
      <c r="B26" s="437">
        <v>3</v>
      </c>
      <c r="C26" s="531" t="s">
        <v>212</v>
      </c>
      <c r="D26" s="532"/>
      <c r="E26" s="446">
        <f>OrçRESUMOurb!V40</f>
        <v>28178.76</v>
      </c>
      <c r="F26" s="333">
        <f>OrçRESUMOurb!Y40</f>
        <v>9.1868952397910775</v>
      </c>
      <c r="G26" s="334"/>
      <c r="H26" s="267">
        <v>20</v>
      </c>
      <c r="I26" s="335">
        <f t="shared" ref="I26:M28" si="0">G26+H26</f>
        <v>20</v>
      </c>
      <c r="J26" s="267">
        <v>20</v>
      </c>
      <c r="K26" s="335">
        <f t="shared" si="0"/>
        <v>40</v>
      </c>
      <c r="L26" s="267">
        <v>30</v>
      </c>
      <c r="M26" s="440">
        <f t="shared" si="0"/>
        <v>70</v>
      </c>
      <c r="N26" s="267">
        <v>30</v>
      </c>
      <c r="O26" s="440">
        <f t="shared" ref="O26:O28" si="1">M26+N26</f>
        <v>100</v>
      </c>
    </row>
    <row r="27" spans="2:19" ht="17.100000000000001" customHeight="1" x14ac:dyDescent="0.2">
      <c r="B27" s="331">
        <v>4</v>
      </c>
      <c r="C27" s="524" t="s">
        <v>85</v>
      </c>
      <c r="D27" s="525"/>
      <c r="E27" s="330">
        <f>OrçRESUMOurb!V41</f>
        <v>64439.05</v>
      </c>
      <c r="F27" s="265">
        <f>OrçRESUMOurb!Y41</f>
        <v>21.008546923344365</v>
      </c>
      <c r="G27" s="266"/>
      <c r="H27" s="267">
        <v>15</v>
      </c>
      <c r="I27" s="268">
        <f t="shared" si="0"/>
        <v>15</v>
      </c>
      <c r="J27" s="267">
        <v>25</v>
      </c>
      <c r="K27" s="447">
        <f t="shared" si="0"/>
        <v>40</v>
      </c>
      <c r="L27" s="267">
        <v>40</v>
      </c>
      <c r="M27" s="448">
        <f t="shared" si="0"/>
        <v>80</v>
      </c>
      <c r="N27" s="267">
        <v>20</v>
      </c>
      <c r="O27" s="448">
        <f t="shared" si="1"/>
        <v>100</v>
      </c>
    </row>
    <row r="28" spans="2:19" ht="17.100000000000001" customHeight="1" x14ac:dyDescent="0.2">
      <c r="B28" s="331">
        <v>5</v>
      </c>
      <c r="C28" s="526" t="s">
        <v>233</v>
      </c>
      <c r="D28" s="525"/>
      <c r="E28" s="330">
        <f>OrçRESUMOurb!V42</f>
        <v>68751.381959999999</v>
      </c>
      <c r="F28" s="265">
        <f>OrçRESUMOurb!Y42</f>
        <v>22.414461944293578</v>
      </c>
      <c r="G28" s="266"/>
      <c r="H28" s="267">
        <v>25</v>
      </c>
      <c r="I28" s="268">
        <f t="shared" si="0"/>
        <v>25</v>
      </c>
      <c r="J28" s="267">
        <v>25</v>
      </c>
      <c r="K28" s="326">
        <f t="shared" si="0"/>
        <v>50</v>
      </c>
      <c r="L28" s="267">
        <v>25</v>
      </c>
      <c r="M28" s="441">
        <f t="shared" si="0"/>
        <v>75</v>
      </c>
      <c r="N28" s="267">
        <v>25</v>
      </c>
      <c r="O28" s="441">
        <f t="shared" si="1"/>
        <v>100</v>
      </c>
    </row>
    <row r="29" spans="2:19" ht="11.1" customHeight="1" x14ac:dyDescent="0.2">
      <c r="B29" s="263"/>
      <c r="C29" s="524"/>
      <c r="D29" s="525"/>
      <c r="E29" s="264"/>
      <c r="F29" s="265"/>
      <c r="G29" s="266"/>
      <c r="H29" s="337"/>
      <c r="I29" s="268"/>
      <c r="J29" s="267"/>
      <c r="K29" s="268"/>
      <c r="L29" s="267"/>
      <c r="M29" s="268"/>
      <c r="N29" s="267"/>
      <c r="O29" s="268"/>
    </row>
    <row r="30" spans="2:19" ht="11.1" customHeight="1" x14ac:dyDescent="0.2">
      <c r="B30" s="263"/>
      <c r="C30" s="524"/>
      <c r="D30" s="525"/>
      <c r="E30" s="264"/>
      <c r="F30" s="265"/>
      <c r="G30" s="266"/>
      <c r="H30" s="336"/>
      <c r="I30" s="268"/>
      <c r="J30" s="267"/>
      <c r="K30" s="268"/>
      <c r="L30" s="267"/>
      <c r="M30" s="268"/>
      <c r="N30" s="267"/>
      <c r="O30" s="268"/>
    </row>
    <row r="31" spans="2:19" ht="11.1" customHeight="1" x14ac:dyDescent="0.2">
      <c r="B31" s="263"/>
      <c r="C31" s="277"/>
      <c r="D31" s="279"/>
      <c r="E31" s="264"/>
      <c r="F31" s="265"/>
      <c r="G31" s="266"/>
      <c r="H31" s="338"/>
      <c r="I31" s="268"/>
      <c r="J31" s="267"/>
      <c r="K31" s="268"/>
      <c r="L31" s="267"/>
      <c r="M31" s="268"/>
      <c r="N31" s="267"/>
      <c r="O31" s="268"/>
    </row>
    <row r="32" spans="2:19" ht="11.1" customHeight="1" x14ac:dyDescent="0.2">
      <c r="B32" s="263"/>
      <c r="C32" s="277"/>
      <c r="D32" s="279"/>
      <c r="E32" s="264"/>
      <c r="F32" s="265"/>
      <c r="G32" s="266"/>
      <c r="H32" s="336"/>
      <c r="I32" s="268"/>
      <c r="J32" s="267"/>
      <c r="K32" s="268"/>
      <c r="L32" s="267"/>
      <c r="M32" s="268"/>
      <c r="N32" s="267"/>
      <c r="O32" s="268"/>
    </row>
    <row r="33" spans="2:15" ht="11.1" customHeight="1" x14ac:dyDescent="0.2">
      <c r="B33" s="263"/>
      <c r="C33" s="277"/>
      <c r="D33" s="279"/>
      <c r="E33" s="269"/>
      <c r="F33" s="265"/>
      <c r="G33" s="270"/>
      <c r="H33" s="267"/>
      <c r="I33" s="268"/>
      <c r="J33" s="267"/>
      <c r="K33" s="268"/>
      <c r="L33" s="267"/>
      <c r="M33" s="268"/>
      <c r="N33" s="267"/>
      <c r="O33" s="268"/>
    </row>
    <row r="34" spans="2:15" ht="11.1" customHeight="1" x14ac:dyDescent="0.2">
      <c r="B34" s="271"/>
      <c r="C34" s="278"/>
      <c r="D34" s="280"/>
      <c r="E34" s="272"/>
      <c r="F34" s="273"/>
      <c r="G34" s="274"/>
      <c r="H34" s="275"/>
      <c r="I34" s="276"/>
      <c r="J34" s="275"/>
      <c r="K34" s="276"/>
      <c r="L34" s="275"/>
      <c r="M34" s="276"/>
      <c r="N34" s="275"/>
      <c r="O34" s="276"/>
    </row>
    <row r="35" spans="2:15" ht="5.25" customHeight="1" x14ac:dyDescent="0.2">
      <c r="B35" s="13"/>
      <c r="C35" s="14"/>
      <c r="D35" s="14"/>
      <c r="E35" s="168"/>
      <c r="F35" s="15"/>
      <c r="G35" s="17"/>
      <c r="H35" s="16"/>
      <c r="I35" s="14"/>
      <c r="J35" s="16"/>
      <c r="K35" s="14"/>
      <c r="L35" s="16"/>
      <c r="M35" s="14"/>
      <c r="N35" s="16"/>
      <c r="O35" s="14"/>
    </row>
    <row r="36" spans="2:15" ht="18" customHeight="1" x14ac:dyDescent="0.2">
      <c r="B36" s="259" t="s">
        <v>42</v>
      </c>
      <c r="C36" s="260"/>
      <c r="D36" s="260"/>
      <c r="E36" s="298">
        <f>SUM(E24:E34)</f>
        <v>306727.78196000005</v>
      </c>
      <c r="F36" s="297">
        <f>SUM(F24:F34)</f>
        <v>99.999999999999986</v>
      </c>
      <c r="G36" s="294">
        <f>SUMPRODUCT(G24:G34,$F$24:$F$34)/100</f>
        <v>0</v>
      </c>
      <c r="H36" s="295">
        <f>SUMPRODUCT(H24:H34,$F$24:$F$34)/100</f>
        <v>23.077895662946876</v>
      </c>
      <c r="I36" s="296">
        <f>H36+G36</f>
        <v>23.077895662946876</v>
      </c>
      <c r="J36" s="295">
        <f>SUMPRODUCT(J24:J34,$F$24:$F$34)/100</f>
        <v>24.32795686558682</v>
      </c>
      <c r="K36" s="328">
        <f>I36+J36</f>
        <v>47.4058525285337</v>
      </c>
      <c r="L36" s="295">
        <f>SUMPRODUCT(L24:L34,$F$24:$F$34)/100</f>
        <v>28.39792842806758</v>
      </c>
      <c r="M36" s="328">
        <f>K36+L36</f>
        <v>75.803780956601287</v>
      </c>
      <c r="N36" s="295">
        <f>SUMPRODUCT(N24:N34,$F$24:$F$34)/100</f>
        <v>24.196219043398706</v>
      </c>
      <c r="O36" s="328">
        <f>M36+N36</f>
        <v>100</v>
      </c>
    </row>
    <row r="37" spans="2:15" ht="18" customHeight="1" x14ac:dyDescent="0.2">
      <c r="B37" s="10"/>
      <c r="C37" s="10"/>
      <c r="D37" s="10"/>
      <c r="E37" s="339"/>
      <c r="F37" s="340"/>
      <c r="G37" s="340"/>
      <c r="H37" s="341"/>
      <c r="I37" s="340"/>
      <c r="J37" s="340"/>
      <c r="K37" s="340"/>
      <c r="L37" s="342"/>
      <c r="M37" s="340"/>
    </row>
    <row r="38" spans="2:15" ht="23.25" customHeight="1" x14ac:dyDescent="0.2">
      <c r="G38" s="466"/>
      <c r="H38" s="467"/>
      <c r="I38" s="467"/>
      <c r="L38" s="467"/>
      <c r="M38" s="467"/>
    </row>
    <row r="39" spans="2:15" ht="11.1" customHeight="1" x14ac:dyDescent="0.2">
      <c r="C39"/>
      <c r="G39" s="394" t="s">
        <v>132</v>
      </c>
      <c r="H39"/>
      <c r="L39" s="395" t="s">
        <v>134</v>
      </c>
    </row>
    <row r="40" spans="2:15" ht="11.1" customHeight="1" x14ac:dyDescent="0.2">
      <c r="C40" s="299">
        <f>OrçRESUMOurb!C72</f>
        <v>43409</v>
      </c>
      <c r="G40" s="302" t="str">
        <f>OrçRESUMOurb!J73</f>
        <v>CREA-GO: 19.561/D</v>
      </c>
      <c r="H40" s="303"/>
      <c r="I40" s="303"/>
      <c r="L40" s="462" t="str">
        <f>OrçRESUMOurb!V73</f>
        <v>CPF: 488.078.771-04</v>
      </c>
    </row>
    <row r="41" spans="2:15" ht="11.1" customHeight="1" x14ac:dyDescent="0.2">
      <c r="C41" s="300"/>
      <c r="G41" s="301" t="str">
        <f>OrçRESUMOurb!J74</f>
        <v>CPF. 791.754.303-04</v>
      </c>
      <c r="H41" s="10"/>
      <c r="I41" s="10"/>
      <c r="L41" s="230" t="str">
        <f>OrçRESUMOurb!V74</f>
        <v>PREFEITO MUNICIPAL</v>
      </c>
    </row>
    <row r="42" spans="2:15" x14ac:dyDescent="0.2">
      <c r="C42" s="231" t="s">
        <v>6</v>
      </c>
      <c r="G42" s="343" t="s">
        <v>113</v>
      </c>
      <c r="H42" s="2"/>
      <c r="I42" s="2"/>
      <c r="L42" s="192" t="s">
        <v>21</v>
      </c>
    </row>
    <row r="43" spans="2:15" x14ac:dyDescent="0.2">
      <c r="G43" s="192"/>
      <c r="H43" s="10"/>
      <c r="I43" s="10"/>
    </row>
  </sheetData>
  <mergeCells count="10">
    <mergeCell ref="B13:F13"/>
    <mergeCell ref="H21:O21"/>
    <mergeCell ref="C26:D26"/>
    <mergeCell ref="C27:D27"/>
    <mergeCell ref="C25:D25"/>
    <mergeCell ref="C30:D30"/>
    <mergeCell ref="C29:D29"/>
    <mergeCell ref="C28:D28"/>
    <mergeCell ref="C24:D24"/>
    <mergeCell ref="B14:F14"/>
  </mergeCells>
  <phoneticPr fontId="0" type="noConversion"/>
  <printOptions horizontalCentered="1"/>
  <pageMargins left="0.25" right="0.25" top="0.75" bottom="0.75" header="0.3" footer="0.3"/>
  <pageSetup paperSize="9" scale="70" orientation="landscape" horizontalDpi="4294967293" verticalDpi="4294967293" r:id="rId1"/>
  <headerFooter alignWithMargins="0">
    <oddFooter>MO 41.155 v01 - Proponente - Unidade Não Isolada - Urbanização e Infraestrutura - Orçamento, Cronograma, PLS</oddFooter>
  </headerFooter>
  <colBreaks count="4" manualBreakCount="4">
    <brk id="19" max="1048575" man="1"/>
    <brk id="31" max="1048575" man="1"/>
    <brk id="43" max="1048575" man="1"/>
    <brk id="5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3" r:id="rId4" name="Check Box 51">
              <controlPr defaultSize="0" autoFill="0" autoLine="0" autoPict="0">
                <anchor moveWithCells="1">
                  <from>
                    <xdr:col>3</xdr:col>
                    <xdr:colOff>752475</xdr:colOff>
                    <xdr:row>8</xdr:row>
                    <xdr:rowOff>9525</xdr:rowOff>
                  </from>
                  <to>
                    <xdr:col>4</xdr:col>
                    <xdr:colOff>1066800</xdr:colOff>
                    <xdr:row>8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view="pageBreakPreview" topLeftCell="A37" zoomScaleNormal="100" zoomScaleSheetLayoutView="100" workbookViewId="0">
      <selection activeCell="F53" sqref="F53"/>
    </sheetView>
  </sheetViews>
  <sheetFormatPr defaultRowHeight="12.75" x14ac:dyDescent="0.2"/>
  <cols>
    <col min="1" max="1" width="2.85546875" customWidth="1"/>
    <col min="5" max="5" width="36" customWidth="1"/>
    <col min="6" max="6" width="25.7109375" customWidth="1"/>
    <col min="7" max="7" width="9.140625" customWidth="1"/>
    <col min="8" max="8" width="9.5703125" customWidth="1"/>
  </cols>
  <sheetData>
    <row r="1" spans="1:11" x14ac:dyDescent="0.2">
      <c r="A1" s="454" t="s">
        <v>221</v>
      </c>
    </row>
    <row r="2" spans="1:11" x14ac:dyDescent="0.2">
      <c r="A2" s="454" t="s">
        <v>224</v>
      </c>
    </row>
    <row r="3" spans="1:11" x14ac:dyDescent="0.2">
      <c r="A3" s="454" t="s">
        <v>225</v>
      </c>
    </row>
    <row r="4" spans="1:11" x14ac:dyDescent="0.2">
      <c r="A4" s="455" t="s">
        <v>226</v>
      </c>
    </row>
    <row r="5" spans="1:11" x14ac:dyDescent="0.2">
      <c r="A5" s="455" t="s">
        <v>222</v>
      </c>
    </row>
    <row r="6" spans="1:11" x14ac:dyDescent="0.2">
      <c r="A6" s="456" t="s">
        <v>223</v>
      </c>
    </row>
    <row r="7" spans="1:11" x14ac:dyDescent="0.2">
      <c r="A7" s="456" t="s">
        <v>227</v>
      </c>
    </row>
    <row r="8" spans="1:11" x14ac:dyDescent="0.2">
      <c r="A8" t="s">
        <v>114</v>
      </c>
    </row>
    <row r="9" spans="1:11" x14ac:dyDescent="0.2">
      <c r="I9" s="35"/>
      <c r="J9" s="35"/>
      <c r="K9" s="38"/>
    </row>
    <row r="10" spans="1:11" x14ac:dyDescent="0.2">
      <c r="A10" s="535" t="s">
        <v>125</v>
      </c>
      <c r="B10" s="536"/>
      <c r="C10" s="536"/>
      <c r="D10" s="536"/>
      <c r="E10" s="537"/>
      <c r="F10" s="413" t="s">
        <v>115</v>
      </c>
      <c r="G10" s="413" t="s">
        <v>116</v>
      </c>
      <c r="H10" s="413" t="s">
        <v>123</v>
      </c>
      <c r="I10" s="35"/>
      <c r="J10" s="35"/>
      <c r="K10" s="38"/>
    </row>
    <row r="11" spans="1:11" ht="15" customHeight="1" x14ac:dyDescent="0.2">
      <c r="A11" s="495" t="s">
        <v>177</v>
      </c>
      <c r="B11" s="496"/>
      <c r="C11" s="496"/>
      <c r="D11" s="496"/>
      <c r="E11" s="497"/>
      <c r="F11" s="413" t="s">
        <v>179</v>
      </c>
      <c r="G11" s="443">
        <v>6732.75</v>
      </c>
      <c r="H11" s="444" t="s">
        <v>181</v>
      </c>
      <c r="I11" s="35"/>
      <c r="J11" s="35"/>
      <c r="K11" s="38"/>
    </row>
    <row r="12" spans="1:11" ht="15" customHeight="1" x14ac:dyDescent="0.2">
      <c r="A12" s="495" t="s">
        <v>216</v>
      </c>
      <c r="B12" s="496"/>
      <c r="C12" s="496"/>
      <c r="D12" s="496"/>
      <c r="E12" s="497"/>
      <c r="F12" s="413" t="s">
        <v>252</v>
      </c>
      <c r="G12" s="443">
        <v>96.48</v>
      </c>
      <c r="H12" s="444" t="s">
        <v>208</v>
      </c>
      <c r="I12" s="35"/>
      <c r="J12" s="35"/>
      <c r="K12" s="38"/>
    </row>
    <row r="13" spans="1:11" ht="15" customHeight="1" x14ac:dyDescent="0.2">
      <c r="A13" s="495" t="s">
        <v>237</v>
      </c>
      <c r="B13" s="496"/>
      <c r="C13" s="496"/>
      <c r="D13" s="496"/>
      <c r="E13" s="497"/>
      <c r="F13" s="413" t="s">
        <v>179</v>
      </c>
      <c r="G13" s="443">
        <v>146.15</v>
      </c>
      <c r="H13" s="444" t="s">
        <v>181</v>
      </c>
      <c r="I13" s="35"/>
      <c r="J13" s="35"/>
      <c r="K13" s="38"/>
    </row>
    <row r="14" spans="1:11" ht="15" customHeight="1" x14ac:dyDescent="0.2">
      <c r="A14" s="495" t="s">
        <v>239</v>
      </c>
      <c r="B14" s="496"/>
      <c r="C14" s="496"/>
      <c r="D14" s="496"/>
      <c r="E14" s="497"/>
      <c r="F14" s="413" t="s">
        <v>240</v>
      </c>
      <c r="G14" s="443">
        <v>831.42</v>
      </c>
      <c r="H14" s="444" t="s">
        <v>181</v>
      </c>
      <c r="I14" s="35"/>
      <c r="J14" s="35"/>
      <c r="K14" s="38"/>
    </row>
    <row r="15" spans="1:11" ht="15" customHeight="1" x14ac:dyDescent="0.2">
      <c r="A15" s="495" t="s">
        <v>180</v>
      </c>
      <c r="B15" s="496"/>
      <c r="C15" s="496"/>
      <c r="D15" s="496"/>
      <c r="E15" s="497"/>
      <c r="F15" s="413" t="s">
        <v>203</v>
      </c>
      <c r="G15" s="443">
        <v>135.57</v>
      </c>
      <c r="H15" s="444" t="s">
        <v>181</v>
      </c>
      <c r="I15" s="35"/>
      <c r="J15" s="35"/>
      <c r="K15" s="38"/>
    </row>
    <row r="16" spans="1:11" ht="15" customHeight="1" x14ac:dyDescent="0.2">
      <c r="A16" s="495" t="s">
        <v>238</v>
      </c>
      <c r="B16" s="496"/>
      <c r="C16" s="496"/>
      <c r="D16" s="496"/>
      <c r="E16" s="497"/>
      <c r="F16" s="413" t="s">
        <v>179</v>
      </c>
      <c r="G16" s="443">
        <v>1579.16</v>
      </c>
      <c r="H16" s="444" t="s">
        <v>181</v>
      </c>
      <c r="I16" s="35"/>
      <c r="J16" s="35"/>
      <c r="K16" s="38"/>
    </row>
    <row r="17" spans="1:11" ht="15" customHeight="1" x14ac:dyDescent="0.2">
      <c r="A17" s="495" t="s">
        <v>182</v>
      </c>
      <c r="B17" s="496"/>
      <c r="C17" s="496"/>
      <c r="D17" s="496"/>
      <c r="E17" s="497"/>
      <c r="F17" s="413" t="s">
        <v>179</v>
      </c>
      <c r="G17" s="443">
        <v>1938.24</v>
      </c>
      <c r="H17" s="444" t="s">
        <v>181</v>
      </c>
      <c r="I17" s="35"/>
      <c r="J17" s="35"/>
      <c r="K17" s="38"/>
    </row>
    <row r="18" spans="1:11" ht="15" customHeight="1" x14ac:dyDescent="0.2">
      <c r="A18" s="495" t="s">
        <v>183</v>
      </c>
      <c r="B18" s="496"/>
      <c r="C18" s="496"/>
      <c r="D18" s="496"/>
      <c r="E18" s="497"/>
      <c r="F18" s="413" t="s">
        <v>184</v>
      </c>
      <c r="G18" s="443">
        <v>767.52</v>
      </c>
      <c r="H18" s="444" t="s">
        <v>88</v>
      </c>
      <c r="I18" s="35"/>
      <c r="J18" s="35"/>
      <c r="K18" s="38"/>
    </row>
    <row r="19" spans="1:11" ht="15" customHeight="1" x14ac:dyDescent="0.2">
      <c r="A19" s="495" t="s">
        <v>185</v>
      </c>
      <c r="B19" s="496"/>
      <c r="C19" s="496"/>
      <c r="D19" s="496"/>
      <c r="E19" s="497"/>
      <c r="F19" s="413" t="s">
        <v>207</v>
      </c>
      <c r="G19" s="443">
        <v>168.4</v>
      </c>
      <c r="H19" s="444" t="s">
        <v>88</v>
      </c>
      <c r="I19" s="35"/>
      <c r="J19" s="35"/>
      <c r="K19" s="38"/>
    </row>
    <row r="20" spans="1:11" ht="15" customHeight="1" x14ac:dyDescent="0.2">
      <c r="A20" s="495" t="s">
        <v>249</v>
      </c>
      <c r="B20" s="496"/>
      <c r="C20" s="496"/>
      <c r="D20" s="496"/>
      <c r="E20" s="497"/>
      <c r="F20" s="413" t="s">
        <v>248</v>
      </c>
      <c r="G20" s="443">
        <v>8.64</v>
      </c>
      <c r="H20" s="444" t="s">
        <v>181</v>
      </c>
      <c r="I20" s="35"/>
      <c r="J20" s="35"/>
      <c r="K20" s="38"/>
    </row>
    <row r="21" spans="1:11" ht="15" customHeight="1" x14ac:dyDescent="0.2">
      <c r="A21" s="495" t="s">
        <v>186</v>
      </c>
      <c r="B21" s="496"/>
      <c r="C21" s="496"/>
      <c r="D21" s="496"/>
      <c r="E21" s="497"/>
      <c r="F21" s="413" t="s">
        <v>204</v>
      </c>
      <c r="G21" s="443">
        <v>168.4</v>
      </c>
      <c r="H21" s="444" t="s">
        <v>88</v>
      </c>
      <c r="I21" s="35"/>
      <c r="J21" s="35"/>
      <c r="K21" s="38"/>
    </row>
    <row r="22" spans="1:11" ht="21" customHeight="1" x14ac:dyDescent="0.2">
      <c r="A22" s="534" t="s">
        <v>205</v>
      </c>
      <c r="B22" s="534"/>
      <c r="C22" s="534"/>
      <c r="D22" s="534"/>
      <c r="E22" s="534"/>
      <c r="F22" s="413" t="s">
        <v>178</v>
      </c>
      <c r="G22" s="444">
        <v>56</v>
      </c>
      <c r="H22" s="444" t="s">
        <v>88</v>
      </c>
      <c r="I22" s="35"/>
      <c r="J22" s="35"/>
      <c r="K22" s="38"/>
    </row>
    <row r="23" spans="1:11" x14ac:dyDescent="0.2">
      <c r="A23" s="534" t="s">
        <v>215</v>
      </c>
      <c r="B23" s="534"/>
      <c r="C23" s="534"/>
      <c r="D23" s="534"/>
      <c r="E23" s="534"/>
      <c r="F23" s="413" t="s">
        <v>207</v>
      </c>
      <c r="G23" s="444">
        <v>116.05</v>
      </c>
      <c r="H23" s="444" t="s">
        <v>208</v>
      </c>
      <c r="I23" s="35"/>
      <c r="J23" s="35"/>
      <c r="K23" s="38"/>
    </row>
    <row r="24" spans="1:11" ht="21" customHeight="1" x14ac:dyDescent="0.2">
      <c r="A24" s="495" t="s">
        <v>171</v>
      </c>
      <c r="B24" s="496"/>
      <c r="C24" s="496"/>
      <c r="D24" s="496"/>
      <c r="E24" s="497"/>
      <c r="F24" s="413" t="s">
        <v>118</v>
      </c>
      <c r="G24" s="444">
        <v>350</v>
      </c>
      <c r="H24" s="444" t="s">
        <v>88</v>
      </c>
      <c r="I24" s="35"/>
      <c r="J24" s="35"/>
      <c r="K24" s="38"/>
    </row>
    <row r="25" spans="1:11" ht="21" customHeight="1" x14ac:dyDescent="0.2">
      <c r="A25" s="495" t="s">
        <v>169</v>
      </c>
      <c r="B25" s="496"/>
      <c r="C25" s="496"/>
      <c r="D25" s="496"/>
      <c r="E25" s="497"/>
      <c r="F25" s="413" t="s">
        <v>119</v>
      </c>
      <c r="G25" s="444">
        <v>1050</v>
      </c>
      <c r="H25" s="444" t="s">
        <v>88</v>
      </c>
      <c r="I25" s="35"/>
      <c r="J25" s="35"/>
      <c r="K25" s="38"/>
    </row>
    <row r="26" spans="1:11" ht="21" customHeight="1" x14ac:dyDescent="0.2">
      <c r="A26" s="495" t="s">
        <v>174</v>
      </c>
      <c r="B26" s="496"/>
      <c r="C26" s="496"/>
      <c r="D26" s="496"/>
      <c r="E26" s="497"/>
      <c r="F26" s="413" t="s">
        <v>118</v>
      </c>
      <c r="G26" s="444">
        <v>20</v>
      </c>
      <c r="H26" s="444" t="s">
        <v>88</v>
      </c>
      <c r="I26" s="35"/>
      <c r="J26" s="35"/>
      <c r="K26" s="38"/>
    </row>
    <row r="27" spans="1:11" x14ac:dyDescent="0.2">
      <c r="A27" s="534" t="s">
        <v>99</v>
      </c>
      <c r="B27" s="534"/>
      <c r="C27" s="534"/>
      <c r="D27" s="534"/>
      <c r="E27" s="534"/>
      <c r="F27" s="413" t="s">
        <v>117</v>
      </c>
      <c r="G27" s="444">
        <v>8</v>
      </c>
      <c r="H27" s="444" t="s">
        <v>84</v>
      </c>
      <c r="I27" s="35"/>
      <c r="J27" s="35"/>
      <c r="K27" s="38"/>
    </row>
    <row r="28" spans="1:11" x14ac:dyDescent="0.2">
      <c r="A28" s="534" t="s">
        <v>104</v>
      </c>
      <c r="B28" s="534"/>
      <c r="C28" s="534"/>
      <c r="D28" s="534"/>
      <c r="E28" s="534"/>
      <c r="F28" s="413" t="s">
        <v>117</v>
      </c>
      <c r="G28" s="444">
        <v>4</v>
      </c>
      <c r="H28" s="444" t="s">
        <v>84</v>
      </c>
      <c r="I28" s="35"/>
      <c r="J28" s="35"/>
      <c r="K28" s="38"/>
    </row>
    <row r="29" spans="1:11" x14ac:dyDescent="0.2">
      <c r="A29" s="534" t="s">
        <v>105</v>
      </c>
      <c r="B29" s="534"/>
      <c r="C29" s="534"/>
      <c r="D29" s="534"/>
      <c r="E29" s="534"/>
      <c r="F29" s="413" t="s">
        <v>117</v>
      </c>
      <c r="G29" s="444">
        <v>23</v>
      </c>
      <c r="H29" s="444" t="s">
        <v>84</v>
      </c>
      <c r="I29" s="35"/>
      <c r="J29" s="35"/>
      <c r="K29" s="38"/>
    </row>
    <row r="30" spans="1:11" ht="21" customHeight="1" x14ac:dyDescent="0.2">
      <c r="A30" s="534" t="s">
        <v>163</v>
      </c>
      <c r="B30" s="534"/>
      <c r="C30" s="534"/>
      <c r="D30" s="534"/>
      <c r="E30" s="534"/>
      <c r="F30" s="413" t="s">
        <v>117</v>
      </c>
      <c r="G30" s="444">
        <v>19</v>
      </c>
      <c r="H30" s="444" t="s">
        <v>84</v>
      </c>
      <c r="I30" s="35"/>
      <c r="J30" s="35"/>
      <c r="K30" s="38"/>
    </row>
    <row r="31" spans="1:11" x14ac:dyDescent="0.2">
      <c r="A31" s="534" t="s">
        <v>109</v>
      </c>
      <c r="B31" s="534"/>
      <c r="C31" s="534"/>
      <c r="D31" s="534"/>
      <c r="E31" s="534"/>
      <c r="F31" s="413" t="s">
        <v>117</v>
      </c>
      <c r="G31" s="444">
        <v>4</v>
      </c>
      <c r="H31" s="444" t="s">
        <v>84</v>
      </c>
      <c r="I31" s="35"/>
      <c r="J31" s="35"/>
      <c r="K31" s="38"/>
    </row>
    <row r="32" spans="1:11" ht="21" customHeight="1" x14ac:dyDescent="0.2">
      <c r="A32" s="534" t="s">
        <v>108</v>
      </c>
      <c r="B32" s="534"/>
      <c r="C32" s="534"/>
      <c r="D32" s="534"/>
      <c r="E32" s="534"/>
      <c r="F32" s="413" t="s">
        <v>117</v>
      </c>
      <c r="G32" s="444">
        <v>38</v>
      </c>
      <c r="H32" s="444" t="s">
        <v>84</v>
      </c>
      <c r="I32" s="35"/>
      <c r="J32" s="35"/>
      <c r="K32" s="38"/>
    </row>
    <row r="33" spans="1:11" ht="21" customHeight="1" x14ac:dyDescent="0.2">
      <c r="A33" s="534" t="s">
        <v>164</v>
      </c>
      <c r="B33" s="534"/>
      <c r="C33" s="534"/>
      <c r="D33" s="534"/>
      <c r="E33" s="534"/>
      <c r="F33" s="413" t="s">
        <v>120</v>
      </c>
      <c r="G33" s="444">
        <v>2315.69</v>
      </c>
      <c r="H33" s="444" t="s">
        <v>82</v>
      </c>
      <c r="I33" s="35"/>
      <c r="J33" s="35"/>
      <c r="K33" s="38"/>
    </row>
    <row r="34" spans="1:11" ht="21" customHeight="1" x14ac:dyDescent="0.2">
      <c r="A34" s="534" t="s">
        <v>213</v>
      </c>
      <c r="B34" s="534"/>
      <c r="C34" s="534"/>
      <c r="D34" s="534"/>
      <c r="E34" s="534"/>
      <c r="F34" s="413" t="s">
        <v>117</v>
      </c>
      <c r="G34" s="444">
        <v>24</v>
      </c>
      <c r="H34" s="444" t="s">
        <v>84</v>
      </c>
      <c r="I34" s="35"/>
      <c r="J34" s="35"/>
      <c r="K34" s="38"/>
    </row>
    <row r="35" spans="1:11" x14ac:dyDescent="0.2">
      <c r="A35" s="534" t="s">
        <v>91</v>
      </c>
      <c r="B35" s="534"/>
      <c r="C35" s="534"/>
      <c r="D35" s="534"/>
      <c r="E35" s="534"/>
      <c r="F35" s="413" t="s">
        <v>121</v>
      </c>
      <c r="G35" s="444">
        <v>20</v>
      </c>
      <c r="H35" s="444" t="s">
        <v>84</v>
      </c>
      <c r="I35" s="35"/>
      <c r="J35" s="35"/>
      <c r="K35" s="38"/>
    </row>
    <row r="36" spans="1:11" ht="21" customHeight="1" x14ac:dyDescent="0.2">
      <c r="A36" s="534" t="s">
        <v>100</v>
      </c>
      <c r="B36" s="534"/>
      <c r="C36" s="534"/>
      <c r="D36" s="534"/>
      <c r="E36" s="534"/>
      <c r="F36" s="413" t="s">
        <v>117</v>
      </c>
      <c r="G36" s="444">
        <v>9</v>
      </c>
      <c r="H36" s="444" t="s">
        <v>82</v>
      </c>
      <c r="I36" s="35"/>
      <c r="J36" s="35"/>
      <c r="K36" s="38"/>
    </row>
    <row r="37" spans="1:11" x14ac:dyDescent="0.2">
      <c r="A37" s="534" t="s">
        <v>98</v>
      </c>
      <c r="B37" s="534"/>
      <c r="C37" s="534"/>
      <c r="D37" s="534"/>
      <c r="E37" s="534"/>
      <c r="F37" s="413" t="s">
        <v>117</v>
      </c>
      <c r="G37" s="444">
        <v>10</v>
      </c>
      <c r="H37" s="444" t="s">
        <v>84</v>
      </c>
      <c r="I37" s="35"/>
      <c r="J37" s="35"/>
      <c r="K37" s="38"/>
    </row>
    <row r="38" spans="1:11" ht="21" customHeight="1" x14ac:dyDescent="0.2">
      <c r="A38" s="534" t="s">
        <v>103</v>
      </c>
      <c r="B38" s="534"/>
      <c r="C38" s="534"/>
      <c r="D38" s="534"/>
      <c r="E38" s="534"/>
      <c r="F38" s="413" t="s">
        <v>122</v>
      </c>
      <c r="G38" s="444">
        <v>336.8</v>
      </c>
      <c r="H38" s="444" t="s">
        <v>82</v>
      </c>
      <c r="I38" s="35"/>
      <c r="J38" s="35"/>
      <c r="K38" s="38"/>
    </row>
    <row r="39" spans="1:11" ht="21" customHeight="1" x14ac:dyDescent="0.2">
      <c r="A39" s="534" t="s">
        <v>102</v>
      </c>
      <c r="B39" s="534"/>
      <c r="C39" s="534"/>
      <c r="D39" s="534"/>
      <c r="E39" s="534"/>
      <c r="F39" s="413" t="s">
        <v>122</v>
      </c>
      <c r="G39" s="444">
        <v>336.8</v>
      </c>
      <c r="H39" s="444" t="s">
        <v>82</v>
      </c>
      <c r="I39" s="35"/>
      <c r="J39" s="35"/>
      <c r="K39" s="38"/>
    </row>
    <row r="40" spans="1:11" ht="21" customHeight="1" x14ac:dyDescent="0.2">
      <c r="A40" s="534" t="s">
        <v>93</v>
      </c>
      <c r="B40" s="534"/>
      <c r="C40" s="534"/>
      <c r="D40" s="534"/>
      <c r="E40" s="534"/>
      <c r="F40" s="413" t="s">
        <v>122</v>
      </c>
      <c r="G40" s="444">
        <v>336.8</v>
      </c>
      <c r="H40" s="444" t="s">
        <v>82</v>
      </c>
      <c r="I40" s="35"/>
      <c r="J40" s="35"/>
      <c r="K40" s="38"/>
    </row>
    <row r="41" spans="1:11" ht="21" customHeight="1" x14ac:dyDescent="0.2">
      <c r="A41" s="534" t="s">
        <v>89</v>
      </c>
      <c r="B41" s="534"/>
      <c r="C41" s="534"/>
      <c r="D41" s="534"/>
      <c r="E41" s="534"/>
      <c r="F41" s="413" t="s">
        <v>117</v>
      </c>
      <c r="G41" s="444">
        <v>2</v>
      </c>
      <c r="H41" s="444" t="s">
        <v>84</v>
      </c>
      <c r="I41" s="35"/>
      <c r="J41" s="35"/>
      <c r="K41" s="38"/>
    </row>
    <row r="42" spans="1:11" ht="14.25" customHeight="1" x14ac:dyDescent="0.2">
      <c r="A42" s="485" t="s">
        <v>244</v>
      </c>
      <c r="B42" s="486"/>
      <c r="C42" s="486"/>
      <c r="D42" s="486"/>
      <c r="E42" s="487"/>
      <c r="F42" s="465" t="s">
        <v>179</v>
      </c>
      <c r="G42" s="464">
        <v>600</v>
      </c>
      <c r="H42" s="464" t="s">
        <v>88</v>
      </c>
      <c r="I42" s="35"/>
      <c r="J42" s="35"/>
      <c r="K42" s="38"/>
    </row>
    <row r="43" spans="1:11" ht="21" customHeight="1" x14ac:dyDescent="0.2">
      <c r="A43" s="534" t="s">
        <v>253</v>
      </c>
      <c r="B43" s="534"/>
      <c r="C43" s="534"/>
      <c r="D43" s="534"/>
      <c r="E43" s="534"/>
      <c r="F43" s="413" t="s">
        <v>250</v>
      </c>
      <c r="G43" s="469">
        <v>180</v>
      </c>
      <c r="H43" s="444" t="s">
        <v>82</v>
      </c>
      <c r="I43" s="35"/>
      <c r="J43" s="35"/>
      <c r="K43" s="38"/>
    </row>
    <row r="44" spans="1:11" ht="21" customHeight="1" x14ac:dyDescent="0.2">
      <c r="A44" s="534" t="s">
        <v>254</v>
      </c>
      <c r="B44" s="534"/>
      <c r="C44" s="534"/>
      <c r="D44" s="534"/>
      <c r="E44" s="534"/>
      <c r="F44" s="413" t="s">
        <v>251</v>
      </c>
      <c r="G44" s="469">
        <v>95</v>
      </c>
      <c r="H44" s="444" t="s">
        <v>82</v>
      </c>
    </row>
    <row r="45" spans="1:11" ht="30" customHeight="1" x14ac:dyDescent="0.2">
      <c r="F45" s="367"/>
      <c r="G45" s="367"/>
      <c r="H45" s="368"/>
      <c r="I45" s="38"/>
      <c r="J45" s="158"/>
      <c r="K45" s="35"/>
    </row>
    <row r="46" spans="1:11" x14ac:dyDescent="0.2">
      <c r="B46" s="368"/>
      <c r="C46" s="35"/>
      <c r="D46" s="35"/>
      <c r="E46" s="35"/>
      <c r="J46" s="417"/>
      <c r="K46" s="35"/>
    </row>
    <row r="47" spans="1:11" x14ac:dyDescent="0.2">
      <c r="B47" s="368"/>
      <c r="C47" s="35"/>
      <c r="D47" s="367" t="s">
        <v>132</v>
      </c>
      <c r="F47" s="38" t="s">
        <v>134</v>
      </c>
      <c r="J47" s="417"/>
      <c r="K47" s="35"/>
    </row>
    <row r="48" spans="1:11" x14ac:dyDescent="0.2">
      <c r="B48" s="491">
        <v>43409</v>
      </c>
      <c r="C48" s="491"/>
      <c r="D48" s="376" t="s">
        <v>129</v>
      </c>
      <c r="F48" s="450" t="s">
        <v>190</v>
      </c>
      <c r="J48" s="158"/>
      <c r="K48" s="35"/>
    </row>
    <row r="49" spans="2:11" x14ac:dyDescent="0.2">
      <c r="B49" s="415" t="s">
        <v>46</v>
      </c>
      <c r="C49" s="352"/>
      <c r="D49" s="379" t="s">
        <v>135</v>
      </c>
      <c r="F49" s="380" t="s">
        <v>76</v>
      </c>
      <c r="K49" s="35"/>
    </row>
    <row r="50" spans="2:11" x14ac:dyDescent="0.2">
      <c r="B50" s="416"/>
      <c r="C50" s="241"/>
      <c r="D50" s="242" t="s">
        <v>66</v>
      </c>
      <c r="F50" s="240" t="s">
        <v>65</v>
      </c>
    </row>
  </sheetData>
  <mergeCells count="36">
    <mergeCell ref="A10:E10"/>
    <mergeCell ref="A22:E22"/>
    <mergeCell ref="A24:E24"/>
    <mergeCell ref="A26:E26"/>
    <mergeCell ref="A27:E27"/>
    <mergeCell ref="A11:E11"/>
    <mergeCell ref="A25:E25"/>
    <mergeCell ref="A15:E15"/>
    <mergeCell ref="A12:E12"/>
    <mergeCell ref="A14:E14"/>
    <mergeCell ref="A17:E17"/>
    <mergeCell ref="A18:E18"/>
    <mergeCell ref="A23:E23"/>
    <mergeCell ref="A16:E16"/>
    <mergeCell ref="A19:E19"/>
    <mergeCell ref="A21:E21"/>
    <mergeCell ref="B48:C48"/>
    <mergeCell ref="A39:E39"/>
    <mergeCell ref="A40:E40"/>
    <mergeCell ref="A41:E41"/>
    <mergeCell ref="A43:E43"/>
    <mergeCell ref="A44:E44"/>
    <mergeCell ref="A13:E13"/>
    <mergeCell ref="A42:E42"/>
    <mergeCell ref="A20:E20"/>
    <mergeCell ref="A35:E35"/>
    <mergeCell ref="A36:E36"/>
    <mergeCell ref="A37:E37"/>
    <mergeCell ref="A38:E38"/>
    <mergeCell ref="A34:E34"/>
    <mergeCell ref="A33:E33"/>
    <mergeCell ref="A28:E28"/>
    <mergeCell ref="A29:E29"/>
    <mergeCell ref="A30:E30"/>
    <mergeCell ref="A31:E31"/>
    <mergeCell ref="A32:E32"/>
  </mergeCells>
  <pageMargins left="0.511811024" right="0.511811024" top="0.78740157499999996" bottom="0.78740157499999996" header="0.31496062000000002" footer="0.31496062000000002"/>
  <pageSetup scale="86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PBrush" shapeId="11274" r:id="rId4">
          <objectPr defaultSize="0" autoPict="0" r:id="rId5">
            <anchor moveWithCells="1" sizeWithCells="1">
              <from>
                <xdr:col>5</xdr:col>
                <xdr:colOff>114300</xdr:colOff>
                <xdr:row>0</xdr:row>
                <xdr:rowOff>104775</xdr:rowOff>
              </from>
              <to>
                <xdr:col>5</xdr:col>
                <xdr:colOff>1257300</xdr:colOff>
                <xdr:row>7</xdr:row>
                <xdr:rowOff>0</xdr:rowOff>
              </to>
            </anchor>
          </objectPr>
        </oleObject>
      </mc:Choice>
      <mc:Fallback>
        <oleObject progId="PBrush" shapeId="11274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view="pageBreakPreview" topLeftCell="A10" zoomScale="110" zoomScaleNormal="100" zoomScaleSheetLayoutView="110" workbookViewId="0">
      <selection activeCell="F31" sqref="F31"/>
    </sheetView>
  </sheetViews>
  <sheetFormatPr defaultRowHeight="15" x14ac:dyDescent="0.25"/>
  <cols>
    <col min="1" max="1" width="14.28515625" style="400" customWidth="1"/>
    <col min="2" max="2" width="16.42578125" style="400" customWidth="1"/>
    <col min="3" max="3" width="9.5703125" style="400" customWidth="1"/>
    <col min="4" max="4" width="13.28515625" style="400" customWidth="1"/>
    <col min="5" max="5" width="12.42578125" style="400" customWidth="1"/>
    <col min="6" max="6" width="7.28515625" style="400" customWidth="1"/>
    <col min="7" max="10" width="9.140625" style="400"/>
    <col min="11" max="11" width="11.85546875" style="400" customWidth="1"/>
    <col min="12" max="16384" width="9.140625" style="400"/>
  </cols>
  <sheetData>
    <row r="1" spans="1:11" x14ac:dyDescent="0.25">
      <c r="A1" s="454" t="s">
        <v>221</v>
      </c>
      <c r="B1" s="454"/>
      <c r="C1" s="454"/>
    </row>
    <row r="2" spans="1:11" x14ac:dyDescent="0.25">
      <c r="A2" s="454" t="s">
        <v>224</v>
      </c>
      <c r="B2" s="454"/>
      <c r="C2" s="454"/>
    </row>
    <row r="3" spans="1:11" x14ac:dyDescent="0.25">
      <c r="A3" s="454" t="s">
        <v>225</v>
      </c>
      <c r="B3" s="454"/>
      <c r="C3" s="454"/>
    </row>
    <row r="4" spans="1:11" x14ac:dyDescent="0.25">
      <c r="A4" s="455" t="s">
        <v>226</v>
      </c>
      <c r="B4" s="455"/>
      <c r="C4" s="455"/>
    </row>
    <row r="5" spans="1:11" x14ac:dyDescent="0.25">
      <c r="A5" s="455" t="s">
        <v>222</v>
      </c>
      <c r="B5" s="455"/>
      <c r="C5" s="455"/>
      <c r="D5" s="401"/>
      <c r="E5" s="401"/>
      <c r="F5" s="401"/>
      <c r="G5" s="401"/>
    </row>
    <row r="6" spans="1:11" x14ac:dyDescent="0.25">
      <c r="A6" s="456" t="s">
        <v>223</v>
      </c>
      <c r="B6" s="456"/>
      <c r="C6" s="456"/>
      <c r="D6" s="401"/>
      <c r="E6" s="401"/>
      <c r="F6" s="401"/>
      <c r="G6" s="401"/>
    </row>
    <row r="7" spans="1:11" x14ac:dyDescent="0.25">
      <c r="A7" s="456" t="s">
        <v>227</v>
      </c>
      <c r="B7" s="456"/>
      <c r="C7" s="456"/>
      <c r="D7" s="401"/>
      <c r="E7" s="401"/>
      <c r="F7" s="401"/>
      <c r="G7" s="401"/>
    </row>
    <row r="8" spans="1:11" x14ac:dyDescent="0.25">
      <c r="A8" s="401" t="s">
        <v>137</v>
      </c>
      <c r="B8" s="401" t="s">
        <v>202</v>
      </c>
      <c r="C8" s="401"/>
      <c r="D8" s="401"/>
      <c r="E8" s="401"/>
      <c r="F8" s="401"/>
      <c r="G8" s="401"/>
    </row>
    <row r="9" spans="1:11" x14ac:dyDescent="0.25">
      <c r="C9" s="401"/>
      <c r="D9" s="401"/>
      <c r="E9" s="402" t="s">
        <v>138</v>
      </c>
      <c r="F9" s="538">
        <v>43409</v>
      </c>
      <c r="G9" s="538"/>
    </row>
    <row r="10" spans="1:11" x14ac:dyDescent="0.25">
      <c r="A10" s="400" t="s">
        <v>139</v>
      </c>
    </row>
    <row r="11" spans="1:11" x14ac:dyDescent="0.25">
      <c r="G11" s="539" t="s">
        <v>140</v>
      </c>
      <c r="H11" s="539"/>
      <c r="I11" s="539"/>
      <c r="J11" s="539"/>
    </row>
    <row r="12" spans="1:11" ht="60" x14ac:dyDescent="0.25">
      <c r="A12" s="403"/>
      <c r="B12" s="404" t="s">
        <v>141</v>
      </c>
      <c r="C12" s="403" t="s">
        <v>142</v>
      </c>
      <c r="D12" s="404" t="s">
        <v>143</v>
      </c>
      <c r="E12" s="404" t="s">
        <v>144</v>
      </c>
      <c r="F12" s="405" t="s">
        <v>145</v>
      </c>
      <c r="G12" s="403" t="s">
        <v>146</v>
      </c>
      <c r="H12" s="403" t="s">
        <v>147</v>
      </c>
      <c r="I12" s="403" t="s">
        <v>148</v>
      </c>
      <c r="J12" s="403" t="s">
        <v>149</v>
      </c>
      <c r="K12" s="403" t="s">
        <v>150</v>
      </c>
    </row>
    <row r="13" spans="1:11" x14ac:dyDescent="0.25">
      <c r="A13" s="406" t="s">
        <v>151</v>
      </c>
      <c r="B13" s="407">
        <v>0.04</v>
      </c>
      <c r="C13" s="407">
        <v>7.1999999999999995E-2</v>
      </c>
      <c r="D13" s="407">
        <v>1.0800000000000001E-2</v>
      </c>
      <c r="E13" s="407">
        <v>1.1999999999999999E-3</v>
      </c>
      <c r="F13" s="408">
        <v>9.7000000000000003E-3</v>
      </c>
      <c r="G13" s="407">
        <v>3.5000000000000003E-2</v>
      </c>
      <c r="H13" s="407">
        <v>6.4999999999999997E-3</v>
      </c>
      <c r="I13" s="407">
        <v>0.03</v>
      </c>
      <c r="J13" s="407">
        <v>4.4999999999999998E-2</v>
      </c>
      <c r="K13" s="407">
        <v>0.28889999999999999</v>
      </c>
    </row>
    <row r="15" spans="1:11" x14ac:dyDescent="0.25">
      <c r="A15" s="400" t="s">
        <v>152</v>
      </c>
      <c r="B15" s="540" t="s">
        <v>153</v>
      </c>
      <c r="C15" s="540"/>
      <c r="D15" s="540"/>
      <c r="E15" s="409">
        <f>((1+B13+E13+F13)*(1+D13)*(1+C13)/(1-(G13+H13+I13+J13)))-1</f>
        <v>0.28888704000000009</v>
      </c>
    </row>
    <row r="16" spans="1:11" x14ac:dyDescent="0.25">
      <c r="A16" s="410" t="s">
        <v>154</v>
      </c>
      <c r="B16" s="540"/>
      <c r="C16" s="540"/>
      <c r="D16" s="540"/>
    </row>
    <row r="19" spans="1:2" x14ac:dyDescent="0.25">
      <c r="B19" s="411"/>
    </row>
    <row r="20" spans="1:2" x14ac:dyDescent="0.25">
      <c r="B20" s="412" t="s">
        <v>155</v>
      </c>
    </row>
    <row r="21" spans="1:2" x14ac:dyDescent="0.25">
      <c r="B21" s="412" t="s">
        <v>129</v>
      </c>
    </row>
    <row r="22" spans="1:2" x14ac:dyDescent="0.25">
      <c r="A22" s="394" t="s">
        <v>228</v>
      </c>
    </row>
    <row r="23" spans="1:2" x14ac:dyDescent="0.25">
      <c r="A23" s="394" t="s">
        <v>229</v>
      </c>
    </row>
    <row r="24" spans="1:2" x14ac:dyDescent="0.25">
      <c r="A24" s="400" t="s">
        <v>230</v>
      </c>
    </row>
  </sheetData>
  <mergeCells count="3">
    <mergeCell ref="F9:G9"/>
    <mergeCell ref="G11:J11"/>
    <mergeCell ref="B15:D16"/>
  </mergeCells>
  <pageMargins left="0.511811024" right="0.511811024" top="0.78740157499999996" bottom="0.78740157499999996" header="0.31496062000000002" footer="0.31496062000000002"/>
  <pageSetup paperSize="9" orientation="landscape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PBrush" shapeId="14337" r:id="rId4">
          <objectPr defaultSize="0" autoPict="0" r:id="rId5">
            <anchor moveWithCells="1" sizeWithCells="1">
              <from>
                <xdr:col>5</xdr:col>
                <xdr:colOff>133350</xdr:colOff>
                <xdr:row>0</xdr:row>
                <xdr:rowOff>104775</xdr:rowOff>
              </from>
              <to>
                <xdr:col>7</xdr:col>
                <xdr:colOff>180975</xdr:colOff>
                <xdr:row>5</xdr:row>
                <xdr:rowOff>180975</xdr:rowOff>
              </to>
            </anchor>
          </objectPr>
        </oleObject>
      </mc:Choice>
      <mc:Fallback>
        <oleObject progId="PBrush" shapeId="1433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7</vt:i4>
      </vt:variant>
    </vt:vector>
  </HeadingPairs>
  <TitlesOfParts>
    <vt:vector size="12" baseType="lpstr">
      <vt:lpstr>ORÇAurb</vt:lpstr>
      <vt:lpstr>OrçRESUMOurb</vt:lpstr>
      <vt:lpstr>CROurb</vt:lpstr>
      <vt:lpstr>Mem.de Calculo</vt:lpstr>
      <vt:lpstr>BDI</vt:lpstr>
      <vt:lpstr>BDI!Area_de_impressao</vt:lpstr>
      <vt:lpstr>CROurb!Area_de_impressao</vt:lpstr>
      <vt:lpstr>'Mem.de Calculo'!Area_de_impressao</vt:lpstr>
      <vt:lpstr>ORÇAurb!Area_de_impressao</vt:lpstr>
      <vt:lpstr>OrçRESUMOurb!Area_de_impressao</vt:lpstr>
      <vt:lpstr>CROurb!Titulos_de_impressao</vt:lpstr>
      <vt:lpstr>ORÇAurb!Titulos_de_impressao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CEF</dc:creator>
  <cp:lastModifiedBy>Harkdan</cp:lastModifiedBy>
  <cp:lastPrinted>2019-01-29T13:05:11Z</cp:lastPrinted>
  <dcterms:created xsi:type="dcterms:W3CDTF">1997-10-28T18:59:41Z</dcterms:created>
  <dcterms:modified xsi:type="dcterms:W3CDTF">2019-01-30T19:08:49Z</dcterms:modified>
</cp:coreProperties>
</file>