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/>
  <bookViews>
    <workbookView xWindow="0" yWindow="0" windowWidth="19200" windowHeight="8385"/>
  </bookViews>
  <sheets>
    <sheet name="ORÇAurb" sheetId="3" r:id="rId1"/>
  </sheets>
  <definedNames>
    <definedName name="_xlnm.Print_Area" localSheetId="0">ORÇAurb!$A$3:$L$69</definedName>
    <definedName name="_xlnm.Print_Titles" localSheetId="0">ORÇAurb!$1:$9</definedName>
  </definedNames>
  <calcPr calcId="125725"/>
</workbook>
</file>

<file path=xl/calcChain.xml><?xml version="1.0" encoding="utf-8"?>
<calcChain xmlns="http://schemas.openxmlformats.org/spreadsheetml/2006/main">
  <c r="J57" i="3"/>
  <c r="J16"/>
  <c r="J15"/>
  <c r="J35"/>
  <c r="J32"/>
  <c r="J27"/>
  <c r="J34"/>
  <c r="J11"/>
  <c r="J12" s="1"/>
  <c r="J51"/>
  <c r="J41"/>
  <c r="J36"/>
  <c r="J33"/>
  <c r="J31"/>
  <c r="J26"/>
  <c r="J52"/>
  <c r="J50"/>
  <c r="J49"/>
  <c r="J48"/>
  <c r="J47"/>
  <c r="J46"/>
  <c r="J45"/>
  <c r="J25"/>
  <c r="J24"/>
  <c r="J23"/>
  <c r="J22"/>
  <c r="J40"/>
  <c r="J42"/>
  <c r="J43"/>
  <c r="J44"/>
  <c r="J53" l="1"/>
  <c r="J37"/>
  <c r="K34" s="1"/>
  <c r="J28"/>
  <c r="K27" s="1"/>
  <c r="J55" l="1"/>
  <c r="K24"/>
  <c r="K23"/>
  <c r="K22"/>
  <c r="K26"/>
  <c r="K25"/>
  <c r="K45"/>
  <c r="K46"/>
  <c r="K33"/>
  <c r="K52"/>
  <c r="K40"/>
  <c r="K48"/>
  <c r="K44"/>
  <c r="K47"/>
  <c r="K51"/>
  <c r="K49"/>
  <c r="K43"/>
  <c r="K42"/>
  <c r="K36"/>
  <c r="K50"/>
  <c r="K31"/>
  <c r="J59" l="1"/>
  <c r="L57" s="1"/>
  <c r="L29" l="1"/>
  <c r="L18"/>
  <c r="L39"/>
  <c r="L20"/>
  <c r="L10"/>
  <c r="L59" l="1"/>
</calcChain>
</file>

<file path=xl/comments1.xml><?xml version="1.0" encoding="utf-8"?>
<comments xmlns="http://schemas.openxmlformats.org/spreadsheetml/2006/main">
  <authors>
    <author>CAIXA ECONOMICA FEDRAL</author>
  </authors>
  <commentList>
    <comment ref="J57" authorId="0">
      <text>
        <r>
          <rPr>
            <sz val="8"/>
            <color indexed="81"/>
            <rFont val="Tahoma"/>
            <family val="2"/>
          </rPr>
          <t xml:space="preserve">indique %
</t>
        </r>
      </text>
    </comment>
    <comment ref="A65" author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E65" author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J65" author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</commentList>
</comments>
</file>

<file path=xl/sharedStrings.xml><?xml version="1.0" encoding="utf-8"?>
<sst xmlns="http://schemas.openxmlformats.org/spreadsheetml/2006/main" count="114" uniqueCount="80">
  <si>
    <t>SERVIÇO</t>
  </si>
  <si>
    <t>CUSTO TOTAL DO ÍTEM</t>
  </si>
  <si>
    <t>100%</t>
  </si>
  <si>
    <t>ITEM</t>
  </si>
  <si>
    <t>SERVIÇOS PRELIMINARES</t>
  </si>
  <si>
    <t>data</t>
  </si>
  <si>
    <t>proponente( nome e CPF)</t>
  </si>
  <si>
    <t>TOTAL GERAL</t>
  </si>
  <si>
    <t>CUSTO TOTAL  C/ BDI</t>
  </si>
  <si>
    <t>CPF:273.662.601-00</t>
  </si>
  <si>
    <t xml:space="preserve"> ALAN GONÇALVES BARBOSA</t>
  </si>
  <si>
    <t>PREFEITO MUNICIPAL</t>
  </si>
  <si>
    <t>m2</t>
  </si>
  <si>
    <t>m3</t>
  </si>
  <si>
    <t>ud</t>
  </si>
  <si>
    <t>DIVERSOS</t>
  </si>
  <si>
    <t>73892/002</t>
  </si>
  <si>
    <t>74236/001</t>
  </si>
  <si>
    <t>73967/002</t>
  </si>
  <si>
    <t>73967/004</t>
  </si>
  <si>
    <t>74244/001</t>
  </si>
  <si>
    <t>m</t>
  </si>
  <si>
    <t>CABO DE COBRE ISOLADO PVC RESISTENTE A CHAMA 450/750 V 300 MM2</t>
  </si>
  <si>
    <t>73860/009</t>
  </si>
  <si>
    <t>CPF. 238.941.131-20</t>
  </si>
  <si>
    <t>responsável técnico</t>
  </si>
  <si>
    <t>UNID.</t>
  </si>
  <si>
    <t>QUANT.</t>
  </si>
  <si>
    <t>CUSTO UNIT.</t>
  </si>
  <si>
    <t>CUSTO TOTAL</t>
  </si>
  <si>
    <t>% ITEM</t>
  </si>
  <si>
    <t>% TOTAL</t>
  </si>
  <si>
    <t>ESCORREGADOR DE TRONCO</t>
  </si>
  <si>
    <t>GANGORRA DE TRONCO</t>
  </si>
  <si>
    <t>BALANÇO DE TRONCO</t>
  </si>
  <si>
    <t>PLANILHA ORÇAMENTÁRIA</t>
  </si>
  <si>
    <t>ELETRODUTO DE PVC RIGIDO ROSCAVEL 40MM (1 1/2"), FORNECIMENTO E INSTALAÇÃO</t>
  </si>
  <si>
    <t>PORTAO EM TUBO DE ACO GALVANIZADO, PAINEL UNICO, 1MX1,6M, INCLUSO CADEADO</t>
  </si>
  <si>
    <t>MERCADO</t>
  </si>
  <si>
    <t>EXECUÇÃO DE CALÇADA EM CONCRETO 1:3:5 (FCK=12MPA), PREPARO MECÂNICO E ESPESSURA DE 7CM</t>
  </si>
  <si>
    <t>PLANTIO DE GRAMA BATATAIS EM PLACAS</t>
  </si>
  <si>
    <t>PLANTIO DE ÁRVORE COM ALTURA MAIOR DE 2,00M</t>
  </si>
  <si>
    <t>IRRIGAÇÃO DE ÁRVORE COM CARRO PIPA</t>
  </si>
  <si>
    <t>ALVENARIA DE EMBASAMENTO EM TIJOLOS CERÂMICOS MACIÇOS 5X10X20CM, ASSENTADOS C/ ARGAMASSA TRAÇO 1:2:8 (CIMENTO, CAL E AREIA)</t>
  </si>
  <si>
    <t>ALAMBRADO P/ QUADRA POLIESPORTIVA, ESTRUTURA EM AÇO GALV. C/ COSTURA DIN 2440, DIAM. 2" E TELA EM ARAME GALV. 14BWG, MALHA QUADRADA C/ COBERTURA DE 2"</t>
  </si>
  <si>
    <t>Arq. Urb.- CAU 61760-1</t>
  </si>
  <si>
    <t>HERMES  LIMA JUNIOR</t>
  </si>
  <si>
    <t>LIXEIRAS SELETIVAS</t>
  </si>
  <si>
    <r>
      <t xml:space="preserve">EMPREENDIMENTO: </t>
    </r>
    <r>
      <rPr>
        <b/>
        <sz val="8.5"/>
        <rFont val="Arial"/>
        <family val="2"/>
      </rPr>
      <t>PRAÇA DO TURISTA</t>
    </r>
  </si>
  <si>
    <r>
      <t xml:space="preserve">ENDEREÇO: </t>
    </r>
    <r>
      <rPr>
        <b/>
        <sz val="8.5"/>
        <rFont val="MS Sans Serif"/>
        <family val="2"/>
      </rPr>
      <t>A.P.M. IV</t>
    </r>
  </si>
  <si>
    <r>
      <t>PROPONENTE:</t>
    </r>
    <r>
      <rPr>
        <b/>
        <sz val="8.5"/>
        <rFont val="MS Sans Serif"/>
        <family val="2"/>
      </rPr>
      <t>PREFEITURA MUNICIPAL DE ALTO PARAÍSO DE GOIÁS-GO</t>
    </r>
  </si>
  <si>
    <t>COMPOSIÇÃO</t>
  </si>
  <si>
    <t>PERGOLADO-ESTRUTURA DE MADEIRA EUCALIPTO TRATADO</t>
  </si>
  <si>
    <t>AREIA LAVADA</t>
  </si>
  <si>
    <t>MEIO-FIO DE CONCRETO PRE-MOLDADO 12 X 30 CM, SOBRE BASE DE CONCRETO SIMPLES E REJUNTADO COM ARGAMASSA TRACO 1:3 (CIMENTO E AREIA)</t>
  </si>
  <si>
    <t>ml</t>
  </si>
  <si>
    <t>74077/002</t>
  </si>
  <si>
    <t xml:space="preserve">LOCACAO CONVENCIONAL DE OBRA, ATRAVÉS DE GABARITO DE TABUAS CORRIDAS PONTALETAS </t>
  </si>
  <si>
    <t>ADMINISTRAÇÃO LOCAL</t>
  </si>
  <si>
    <t xml:space="preserve">BANCO DE CONCRETO POLIDO ALV. TIJOLO APARENTE ESC.20 SL, COM 2 m </t>
  </si>
  <si>
    <t>INSTALAÇÕES ELÉTRICAS</t>
  </si>
  <si>
    <t>PLAYGROUND</t>
  </si>
  <si>
    <t>CARROSEL</t>
  </si>
  <si>
    <t>74104/001</t>
  </si>
  <si>
    <t>CAIXA DE INSPEÇÃO EM ALVENARIA DE TIJOLO MACIÇO 60X60X60CM, REVESTIDA
INTERNAMENTO COM BARRA LISA (CIMENTO E AREIA, TRAÇO 1:4) E=2,0CM, COM
TAMPA PRÉ-MOLDADA DE CONCRETO E FUNDO DE CONCRETO 15MPA TIPO C - ESCAVAÇÃO E CONFECÇÃO</t>
  </si>
  <si>
    <t>ESTACA A TRADO (BROCA) DIAMETRO 30CM EM CONCRETO ARMADO MOLDADA IN-LOCO, 20 MPA</t>
  </si>
  <si>
    <t>74130/001</t>
  </si>
  <si>
    <t>DISJUNTOR TERMOMAGNETICO MONOPOLAR PADRAO NEMA (AMERICANO) 10 A 30A 240V, FORNECIMENTO E INSTALACAO</t>
  </si>
  <si>
    <t>POSTE METALICO DECORATIVO EXTERNO P/ JARDIM H = 2,50M D = 75MM C/ 2 LUMINARIAS PARA LAMPADA INCANDESCENTE - FORNECIMENTO E INSTALACAO</t>
  </si>
  <si>
    <t>73831/002</t>
  </si>
  <si>
    <t>LAMPADA DE VAPOR DE MERCURIO DE 250W - FORNECIMENTO E INSTALACAO</t>
  </si>
  <si>
    <t>CHAPISCO APLICADO TANTO EM PILARES E VIGAS DE CONCRETO COMO EM ALVENARIAS DE PAREDES INTERNAS, COM COLHER DE PEDREIRO. ARGAMASSA TRAÇO 1:3 COM PREPARO MANUAL. AF_06/2014</t>
  </si>
  <si>
    <t>REBOCO ARGAMASSA TRACO 1:2 (CAL E AREIA FINA PENEIRADA), ESPESSURA 0,5 COM, PREPARO MANUAL DA ARGAMASSA</t>
  </si>
  <si>
    <t>DATA-BASE: SINAPI-ABRIL/2015</t>
  </si>
  <si>
    <t>ENCARGOS SOCIAIS DESONERADOS: 91,50%(HORA) 52,87%(MÊS)</t>
  </si>
  <si>
    <t>AGETOP ref.01/09/15 cod.271307</t>
  </si>
  <si>
    <t>PLACA DE OBRA</t>
  </si>
  <si>
    <t>PLACA DE OBRA EM CHAPA DE ACO GALVANIZADO</t>
  </si>
  <si>
    <t>74209/001</t>
  </si>
  <si>
    <t>BDI 26,42%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</si>
</sst>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0_)"/>
  </numFmts>
  <fonts count="18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7"/>
      <color indexed="12"/>
      <name val="MS Sans Serif"/>
      <family val="2"/>
    </font>
    <font>
      <sz val="8"/>
      <name val="MS Sans Serif"/>
      <family val="2"/>
    </font>
    <font>
      <sz val="8"/>
      <color indexed="12"/>
      <name val="MS Sans Serif"/>
      <family val="2"/>
    </font>
    <font>
      <sz val="8.5"/>
      <name val="Arial"/>
      <family val="2"/>
    </font>
    <font>
      <b/>
      <sz val="8.5"/>
      <name val="MS Sans Serif"/>
      <family val="2"/>
    </font>
    <font>
      <sz val="6"/>
      <name val="MS Sans Serif"/>
      <family val="2"/>
    </font>
    <font>
      <sz val="8.5"/>
      <name val="MS Sans Serif"/>
      <family val="2"/>
    </font>
    <font>
      <sz val="8"/>
      <color indexed="81"/>
      <name val="Tahoma"/>
      <family val="2"/>
    </font>
    <font>
      <b/>
      <sz val="8.5"/>
      <name val="Arial"/>
      <family val="2"/>
    </font>
    <font>
      <sz val="10"/>
      <name val="Arial"/>
      <family val="2"/>
    </font>
    <font>
      <b/>
      <sz val="8.5"/>
      <color rgb="FFFF0000"/>
      <name val="MS Sans Serif"/>
      <family val="2"/>
    </font>
    <font>
      <sz val="8.5"/>
      <color rgb="FFFF0000"/>
      <name val="MS Sans Serif"/>
      <family val="2"/>
    </font>
    <font>
      <sz val="8.5"/>
      <color indexed="12"/>
      <name val="MS Sans Serif"/>
      <family val="2"/>
    </font>
    <font>
      <sz val="11"/>
      <name val="MS Sans Serif"/>
      <family val="2"/>
    </font>
    <font>
      <sz val="11"/>
      <color indexed="12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4" fontId="4" fillId="0" borderId="0" xfId="0" applyNumberFormat="1" applyFont="1" applyProtection="1"/>
    <xf numFmtId="164" fontId="4" fillId="0" borderId="0" xfId="0" applyNumberFormat="1" applyFont="1" applyProtection="1"/>
    <xf numFmtId="0" fontId="6" fillId="0" borderId="0" xfId="0" applyFont="1" applyBorder="1"/>
    <xf numFmtId="2" fontId="8" fillId="0" borderId="0" xfId="0" applyNumberFormat="1" applyFont="1" applyAlignment="1" applyProtection="1">
      <alignment horizontal="right"/>
    </xf>
    <xf numFmtId="0" fontId="9" fillId="0" borderId="13" xfId="0" applyFont="1" applyFill="1" applyBorder="1"/>
    <xf numFmtId="0" fontId="4" fillId="0" borderId="14" xfId="0" applyFont="1" applyFill="1" applyBorder="1"/>
    <xf numFmtId="2" fontId="7" fillId="0" borderId="14" xfId="0" applyNumberFormat="1" applyFont="1" applyFill="1" applyBorder="1"/>
    <xf numFmtId="4" fontId="7" fillId="0" borderId="14" xfId="0" applyNumberFormat="1" applyFont="1" applyFill="1" applyBorder="1"/>
    <xf numFmtId="0" fontId="7" fillId="0" borderId="14" xfId="0" applyFont="1" applyFill="1" applyBorder="1"/>
    <xf numFmtId="10" fontId="7" fillId="0" borderId="14" xfId="0" applyNumberFormat="1" applyFont="1" applyFill="1" applyBorder="1" applyAlignment="1">
      <alignment horizontal="center"/>
    </xf>
    <xf numFmtId="4" fontId="4" fillId="0" borderId="14" xfId="0" applyNumberFormat="1" applyFont="1" applyBorder="1" applyProtection="1"/>
    <xf numFmtId="2" fontId="8" fillId="0" borderId="14" xfId="0" applyNumberFormat="1" applyFont="1" applyBorder="1" applyAlignment="1" applyProtection="1">
      <alignment horizontal="right"/>
    </xf>
    <xf numFmtId="0" fontId="4" fillId="0" borderId="17" xfId="0" applyFont="1" applyBorder="1" applyProtection="1"/>
    <xf numFmtId="0" fontId="4" fillId="0" borderId="0" xfId="0" applyFont="1" applyAlignment="1" applyProtection="1">
      <alignment wrapText="1"/>
    </xf>
    <xf numFmtId="43" fontId="4" fillId="0" borderId="0" xfId="1" applyFont="1" applyProtection="1"/>
    <xf numFmtId="43" fontId="4" fillId="0" borderId="0" xfId="0" applyNumberFormat="1" applyFont="1" applyProtection="1"/>
    <xf numFmtId="0" fontId="6" fillId="0" borderId="0" xfId="0" applyFont="1"/>
    <xf numFmtId="0" fontId="9" fillId="0" borderId="0" xfId="0" applyFont="1" applyProtection="1"/>
    <xf numFmtId="4" fontId="9" fillId="0" borderId="0" xfId="0" applyNumberFormat="1" applyFont="1" applyProtection="1"/>
    <xf numFmtId="10" fontId="7" fillId="0" borderId="16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6" fillId="0" borderId="0" xfId="0" applyFont="1" applyBorder="1" applyProtection="1">
      <protection locked="0"/>
    </xf>
    <xf numFmtId="0" fontId="7" fillId="0" borderId="3" xfId="0" applyFont="1" applyBorder="1" applyProtection="1"/>
    <xf numFmtId="0" fontId="9" fillId="0" borderId="3" xfId="0" applyFont="1" applyBorder="1" applyProtection="1"/>
    <xf numFmtId="0" fontId="9" fillId="0" borderId="2" xfId="0" applyFont="1" applyBorder="1" applyProtection="1"/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Protection="1"/>
    <xf numFmtId="4" fontId="9" fillId="0" borderId="7" xfId="0" applyNumberFormat="1" applyFont="1" applyBorder="1" applyProtection="1"/>
    <xf numFmtId="2" fontId="9" fillId="0" borderId="7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7" fillId="0" borderId="4" xfId="0" applyFont="1" applyBorder="1" applyAlignment="1" applyProtection="1">
      <alignment horizontal="left"/>
    </xf>
    <xf numFmtId="0" fontId="9" fillId="0" borderId="10" xfId="0" applyFont="1" applyFill="1" applyBorder="1" applyAlignment="1" applyProtection="1">
      <alignment horizontal="center"/>
    </xf>
    <xf numFmtId="164" fontId="9" fillId="0" borderId="10" xfId="0" applyNumberFormat="1" applyFont="1" applyFill="1" applyBorder="1" applyProtection="1"/>
    <xf numFmtId="4" fontId="9" fillId="0" borderId="10" xfId="0" applyNumberFormat="1" applyFont="1" applyFill="1" applyBorder="1" applyProtection="1"/>
    <xf numFmtId="4" fontId="7" fillId="0" borderId="7" xfId="0" applyNumberFormat="1" applyFont="1" applyBorder="1" applyProtection="1"/>
    <xf numFmtId="2" fontId="9" fillId="0" borderId="7" xfId="0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</xf>
    <xf numFmtId="4" fontId="13" fillId="0" borderId="7" xfId="0" applyNumberFormat="1" applyFont="1" applyBorder="1" applyProtection="1"/>
    <xf numFmtId="0" fontId="9" fillId="0" borderId="1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</xf>
    <xf numFmtId="0" fontId="9" fillId="0" borderId="10" xfId="0" applyFont="1" applyBorder="1" applyAlignment="1" applyProtection="1">
      <alignment horizontal="center"/>
      <protection locked="0"/>
    </xf>
    <xf numFmtId="164" fontId="9" fillId="2" borderId="10" xfId="0" applyNumberFormat="1" applyFont="1" applyFill="1" applyBorder="1" applyProtection="1">
      <protection locked="0"/>
    </xf>
    <xf numFmtId="4" fontId="9" fillId="2" borderId="10" xfId="0" applyNumberFormat="1" applyFont="1" applyFill="1" applyBorder="1" applyProtection="1">
      <protection locked="0"/>
    </xf>
    <xf numFmtId="4" fontId="9" fillId="0" borderId="10" xfId="0" applyNumberFormat="1" applyFont="1" applyBorder="1" applyProtection="1"/>
    <xf numFmtId="0" fontId="7" fillId="0" borderId="12" xfId="0" applyFont="1" applyBorder="1" applyAlignment="1" applyProtection="1">
      <alignment horizontal="left"/>
    </xf>
    <xf numFmtId="0" fontId="9" fillId="0" borderId="11" xfId="0" applyFont="1" applyBorder="1" applyProtection="1"/>
    <xf numFmtId="0" fontId="9" fillId="0" borderId="9" xfId="0" applyFont="1" applyBorder="1" applyProtection="1"/>
    <xf numFmtId="164" fontId="9" fillId="0" borderId="10" xfId="0" applyNumberFormat="1" applyFont="1" applyBorder="1" applyProtection="1">
      <protection locked="0"/>
    </xf>
    <xf numFmtId="4" fontId="9" fillId="0" borderId="10" xfId="0" applyNumberFormat="1" applyFont="1" applyBorder="1" applyProtection="1">
      <protection locked="0"/>
    </xf>
    <xf numFmtId="164" fontId="9" fillId="0" borderId="6" xfId="0" applyNumberFormat="1" applyFont="1" applyBorder="1" applyProtection="1">
      <protection locked="0"/>
    </xf>
    <xf numFmtId="0" fontId="9" fillId="0" borderId="12" xfId="0" applyFont="1" applyFill="1" applyBorder="1" applyAlignment="1" applyProtection="1">
      <alignment horizontal="center"/>
    </xf>
    <xf numFmtId="164" fontId="9" fillId="0" borderId="11" xfId="0" applyNumberFormat="1" applyFont="1" applyFill="1" applyBorder="1" applyProtection="1"/>
    <xf numFmtId="4" fontId="9" fillId="0" borderId="9" xfId="0" applyNumberFormat="1" applyFont="1" applyFill="1" applyBorder="1" applyProtection="1"/>
    <xf numFmtId="0" fontId="9" fillId="0" borderId="0" xfId="0" applyFont="1" applyBorder="1" applyProtection="1"/>
    <xf numFmtId="164" fontId="9" fillId="0" borderId="0" xfId="0" applyNumberFormat="1" applyFont="1" applyBorder="1" applyProtection="1"/>
    <xf numFmtId="0" fontId="7" fillId="0" borderId="10" xfId="0" applyFont="1" applyBorder="1" applyAlignment="1" applyProtection="1">
      <alignment horizontal="left"/>
    </xf>
    <xf numFmtId="0" fontId="9" fillId="0" borderId="10" xfId="0" applyFont="1" applyBorder="1" applyProtection="1"/>
    <xf numFmtId="0" fontId="9" fillId="0" borderId="12" xfId="0" applyFont="1" applyBorder="1" applyProtection="1"/>
    <xf numFmtId="0" fontId="9" fillId="0" borderId="11" xfId="0" applyFont="1" applyBorder="1"/>
    <xf numFmtId="0" fontId="9" fillId="0" borderId="11" xfId="0" applyFont="1" applyBorder="1" applyAlignment="1" applyProtection="1">
      <alignment horizontal="center"/>
    </xf>
    <xf numFmtId="164" fontId="9" fillId="0" borderId="11" xfId="0" applyNumberFormat="1" applyFont="1" applyBorder="1" applyProtection="1"/>
    <xf numFmtId="4" fontId="9" fillId="0" borderId="9" xfId="0" applyNumberFormat="1" applyFont="1" applyBorder="1" applyProtection="1"/>
    <xf numFmtId="4" fontId="7" fillId="0" borderId="10" xfId="0" applyNumberFormat="1" applyFont="1" applyBorder="1" applyProtection="1"/>
    <xf numFmtId="2" fontId="9" fillId="0" borderId="10" xfId="0" applyNumberFormat="1" applyFont="1" applyFill="1" applyBorder="1" applyAlignment="1" applyProtection="1">
      <alignment horizontal="right"/>
    </xf>
    <xf numFmtId="0" fontId="7" fillId="0" borderId="11" xfId="0" applyFont="1" applyBorder="1" applyProtection="1"/>
    <xf numFmtId="4" fontId="9" fillId="0" borderId="11" xfId="0" applyNumberFormat="1" applyFont="1" applyBorder="1" applyProtection="1"/>
    <xf numFmtId="0" fontId="7" fillId="0" borderId="11" xfId="0" applyFont="1" applyBorder="1" applyAlignment="1" applyProtection="1">
      <alignment horizontal="left"/>
    </xf>
    <xf numFmtId="0" fontId="9" fillId="0" borderId="20" xfId="0" applyFont="1" applyBorder="1" applyProtection="1">
      <protection locked="0"/>
    </xf>
    <xf numFmtId="0" fontId="9" fillId="0" borderId="20" xfId="0" applyFont="1" applyBorder="1" applyProtection="1"/>
    <xf numFmtId="0" fontId="9" fillId="0" borderId="20" xfId="0" applyFont="1" applyBorder="1" applyAlignment="1" applyProtection="1">
      <alignment horizontal="center"/>
    </xf>
    <xf numFmtId="4" fontId="9" fillId="0" borderId="20" xfId="0" applyNumberFormat="1" applyFont="1" applyBorder="1" applyProtection="1">
      <protection locked="0"/>
    </xf>
    <xf numFmtId="2" fontId="9" fillId="0" borderId="20" xfId="0" applyNumberFormat="1" applyFont="1" applyBorder="1" applyAlignment="1" applyProtection="1">
      <alignment horizontal="right"/>
    </xf>
    <xf numFmtId="0" fontId="9" fillId="0" borderId="5" xfId="0" applyFont="1" applyBorder="1" applyProtection="1"/>
    <xf numFmtId="0" fontId="9" fillId="0" borderId="0" xfId="0" applyFont="1" applyBorder="1" applyAlignment="1" applyProtection="1">
      <alignment horizontal="center"/>
    </xf>
    <xf numFmtId="4" fontId="9" fillId="0" borderId="0" xfId="0" applyNumberFormat="1" applyFont="1" applyBorder="1" applyProtection="1"/>
    <xf numFmtId="0" fontId="16" fillId="0" borderId="0" xfId="0" applyFont="1" applyProtection="1"/>
    <xf numFmtId="4" fontId="16" fillId="0" borderId="0" xfId="0" applyNumberFormat="1" applyFont="1" applyProtection="1"/>
    <xf numFmtId="2" fontId="16" fillId="0" borderId="0" xfId="0" applyNumberFormat="1" applyFont="1" applyAlignment="1" applyProtection="1">
      <alignment horizontal="right"/>
    </xf>
    <xf numFmtId="0" fontId="17" fillId="0" borderId="0" xfId="0" applyFont="1" applyAlignment="1" applyProtection="1">
      <alignment horizontal="center"/>
    </xf>
    <xf numFmtId="0" fontId="17" fillId="0" borderId="0" xfId="0" applyFont="1" applyProtection="1"/>
    <xf numFmtId="164" fontId="4" fillId="2" borderId="10" xfId="2" applyNumberFormat="1" applyFont="1" applyFill="1" applyBorder="1" applyProtection="1">
      <protection locked="0"/>
    </xf>
    <xf numFmtId="4" fontId="4" fillId="2" borderId="10" xfId="2" applyNumberFormat="1" applyFont="1" applyFill="1" applyBorder="1" applyProtection="1">
      <protection locked="0"/>
    </xf>
    <xf numFmtId="4" fontId="4" fillId="2" borderId="10" xfId="2" applyNumberFormat="1" applyFont="1" applyFill="1" applyBorder="1" applyAlignment="1" applyProtection="1">
      <alignment horizontal="right" vertical="center"/>
      <protection locked="0"/>
    </xf>
    <xf numFmtId="164" fontId="4" fillId="2" borderId="10" xfId="2" applyNumberFormat="1" applyFont="1" applyFill="1" applyBorder="1" applyAlignment="1" applyProtection="1">
      <alignment horizontal="right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4" fontId="4" fillId="0" borderId="10" xfId="2" applyNumberFormat="1" applyFont="1" applyBorder="1" applyProtection="1">
      <protection locked="0"/>
    </xf>
    <xf numFmtId="164" fontId="4" fillId="0" borderId="6" xfId="2" applyNumberFormat="1" applyFont="1" applyBorder="1" applyAlignment="1" applyProtection="1">
      <protection locked="0"/>
    </xf>
    <xf numFmtId="164" fontId="4" fillId="0" borderId="10" xfId="2" applyNumberFormat="1" applyFont="1" applyBorder="1" applyAlignment="1" applyProtection="1"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vertical="center"/>
      <protection locked="0"/>
    </xf>
    <xf numFmtId="4" fontId="9" fillId="0" borderId="10" xfId="0" applyNumberFormat="1" applyFont="1" applyBorder="1" applyAlignment="1" applyProtection="1">
      <alignment vertical="center"/>
      <protection locked="0"/>
    </xf>
    <xf numFmtId="2" fontId="9" fillId="0" borderId="10" xfId="0" applyNumberFormat="1" applyFont="1" applyBorder="1" applyAlignment="1" applyProtection="1">
      <alignment horizontal="right" vertical="center"/>
    </xf>
    <xf numFmtId="4" fontId="9" fillId="0" borderId="10" xfId="0" applyNumberFormat="1" applyFont="1" applyBorder="1" applyAlignment="1" applyProtection="1">
      <alignment vertical="center"/>
    </xf>
    <xf numFmtId="164" fontId="9" fillId="0" borderId="6" xfId="0" applyNumberFormat="1" applyFont="1" applyBorder="1" applyAlignment="1" applyProtection="1">
      <alignment vertical="center"/>
      <protection locked="0"/>
    </xf>
    <xf numFmtId="4" fontId="9" fillId="0" borderId="7" xfId="0" applyNumberFormat="1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Border="1" applyAlignment="1" applyProtection="1">
      <alignment vertical="center" wrapText="1"/>
      <protection locked="0"/>
    </xf>
    <xf numFmtId="4" fontId="9" fillId="0" borderId="10" xfId="0" applyNumberFormat="1" applyFont="1" applyBorder="1" applyAlignment="1" applyProtection="1">
      <alignment vertical="center" wrapText="1"/>
      <protection locked="0"/>
    </xf>
    <xf numFmtId="4" fontId="9" fillId="0" borderId="7" xfId="0" applyNumberFormat="1" applyFont="1" applyBorder="1" applyAlignment="1" applyProtection="1">
      <alignment vertical="center" wrapText="1"/>
    </xf>
    <xf numFmtId="2" fontId="9" fillId="0" borderId="10" xfId="0" applyNumberFormat="1" applyFont="1" applyBorder="1" applyAlignment="1" applyProtection="1">
      <alignment horizontal="right" vertical="center" wrapText="1"/>
    </xf>
    <xf numFmtId="4" fontId="4" fillId="0" borderId="7" xfId="2" applyNumberFormat="1" applyFont="1" applyBorder="1" applyProtection="1"/>
    <xf numFmtId="43" fontId="4" fillId="0" borderId="7" xfId="3" applyFont="1" applyBorder="1" applyProtection="1"/>
    <xf numFmtId="0" fontId="4" fillId="0" borderId="7" xfId="2" applyFont="1" applyBorder="1" applyAlignment="1" applyProtection="1">
      <alignment horizontal="center" wrapText="1"/>
    </xf>
    <xf numFmtId="4" fontId="7" fillId="0" borderId="12" xfId="0" applyNumberFormat="1" applyFont="1" applyBorder="1" applyProtection="1"/>
    <xf numFmtId="4" fontId="7" fillId="0" borderId="12" xfId="0" applyNumberFormat="1" applyFont="1" applyBorder="1" applyProtection="1">
      <protection locked="0"/>
    </xf>
    <xf numFmtId="9" fontId="9" fillId="0" borderId="10" xfId="0" applyNumberFormat="1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 vertical="center"/>
    </xf>
    <xf numFmtId="2" fontId="7" fillId="0" borderId="21" xfId="0" applyNumberFormat="1" applyFont="1" applyBorder="1" applyAlignment="1" applyProtection="1">
      <alignment horizontal="right" vertical="center"/>
    </xf>
    <xf numFmtId="4" fontId="7" fillId="0" borderId="21" xfId="0" applyNumberFormat="1" applyFont="1" applyBorder="1" applyAlignment="1" applyProtection="1">
      <alignment horizontal="center" vertical="center" wrapText="1"/>
    </xf>
    <xf numFmtId="0" fontId="6" fillId="0" borderId="15" xfId="0" applyFont="1" applyBorder="1"/>
    <xf numFmtId="0" fontId="7" fillId="0" borderId="0" xfId="0" applyFont="1" applyBorder="1" applyAlignment="1" applyProtection="1">
      <alignment horizontal="left"/>
    </xf>
    <xf numFmtId="4" fontId="7" fillId="0" borderId="0" xfId="0" applyNumberFormat="1" applyFont="1" applyBorder="1" applyProtection="1"/>
    <xf numFmtId="2" fontId="9" fillId="0" borderId="0" xfId="0" applyNumberFormat="1" applyFont="1" applyBorder="1" applyAlignment="1" applyProtection="1">
      <alignment horizontal="right"/>
    </xf>
    <xf numFmtId="0" fontId="4" fillId="0" borderId="3" xfId="2" applyFont="1" applyBorder="1" applyAlignment="1" applyProtection="1">
      <alignment horizontal="left" vertical="center" wrapText="1"/>
    </xf>
    <xf numFmtId="0" fontId="4" fillId="0" borderId="2" xfId="2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/>
    </xf>
    <xf numFmtId="0" fontId="9" fillId="0" borderId="12" xfId="0" applyFont="1" applyBorder="1" applyAlignment="1" applyProtection="1">
      <alignment horizontal="left"/>
    </xf>
    <xf numFmtId="0" fontId="4" fillId="0" borderId="12" xfId="2" applyFont="1" applyBorder="1" applyAlignment="1" applyProtection="1">
      <alignment horizontal="left" vertical="center" wrapText="1"/>
    </xf>
    <xf numFmtId="0" fontId="4" fillId="0" borderId="11" xfId="2" applyFont="1" applyBorder="1" applyAlignment="1" applyProtection="1">
      <alignment horizontal="left" vertical="center" wrapText="1"/>
    </xf>
    <xf numFmtId="0" fontId="4" fillId="0" borderId="9" xfId="2" applyFont="1" applyBorder="1" applyAlignment="1" applyProtection="1">
      <alignment horizontal="left" vertical="center" wrapText="1"/>
    </xf>
    <xf numFmtId="164" fontId="9" fillId="2" borderId="10" xfId="0" applyNumberFormat="1" applyFont="1" applyFill="1" applyBorder="1" applyAlignment="1" applyProtection="1">
      <alignment vertical="center"/>
      <protection locked="0"/>
    </xf>
    <xf numFmtId="4" fontId="9" fillId="2" borderId="10" xfId="0" applyNumberFormat="1" applyFont="1" applyFill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164" fontId="4" fillId="2" borderId="10" xfId="2" applyNumberFormat="1" applyFont="1" applyFill="1" applyBorder="1" applyAlignment="1" applyProtection="1">
      <alignment vertical="center"/>
      <protection locked="0"/>
    </xf>
    <xf numFmtId="0" fontId="4" fillId="0" borderId="10" xfId="2" applyFont="1" applyBorder="1" applyAlignment="1" applyProtection="1">
      <alignment horizontal="center"/>
      <protection locked="0"/>
    </xf>
    <xf numFmtId="4" fontId="4" fillId="2" borderId="10" xfId="2" applyNumberFormat="1" applyFont="1" applyFill="1" applyBorder="1" applyAlignment="1" applyProtection="1">
      <alignment vertical="center"/>
      <protection locked="0"/>
    </xf>
    <xf numFmtId="2" fontId="9" fillId="0" borderId="7" xfId="0" applyNumberFormat="1" applyFont="1" applyBorder="1" applyAlignment="1" applyProtection="1">
      <alignment horizontal="right" vertical="center"/>
    </xf>
    <xf numFmtId="0" fontId="6" fillId="0" borderId="16" xfId="0" applyFont="1" applyBorder="1"/>
    <xf numFmtId="0" fontId="7" fillId="0" borderId="25" xfId="0" applyFont="1" applyBorder="1" applyAlignment="1" applyProtection="1">
      <alignment horizontal="center" vertical="center"/>
    </xf>
    <xf numFmtId="164" fontId="7" fillId="0" borderId="26" xfId="0" applyNumberFormat="1" applyFont="1" applyBorder="1" applyAlignment="1" applyProtection="1">
      <alignment horizontal="left" vertical="center"/>
    </xf>
    <xf numFmtId="0" fontId="7" fillId="0" borderId="27" xfId="0" applyFont="1" applyBorder="1" applyAlignment="1" applyProtection="1">
      <alignment horizontal="center"/>
    </xf>
    <xf numFmtId="0" fontId="4" fillId="0" borderId="27" xfId="2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9" fillId="0" borderId="31" xfId="0" applyFont="1" applyBorder="1" applyAlignment="1" applyProtection="1">
      <alignment horizontal="center"/>
    </xf>
    <xf numFmtId="164" fontId="9" fillId="0" borderId="16" xfId="0" applyNumberFormat="1" applyFont="1" applyBorder="1" applyProtection="1"/>
    <xf numFmtId="164" fontId="9" fillId="0" borderId="32" xfId="0" applyNumberFormat="1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9" fillId="0" borderId="16" xfId="0" applyFont="1" applyBorder="1" applyProtection="1"/>
    <xf numFmtId="0" fontId="9" fillId="0" borderId="33" xfId="0" applyFont="1" applyBorder="1" applyAlignment="1" applyProtection="1">
      <alignment horizontal="center"/>
    </xf>
    <xf numFmtId="164" fontId="9" fillId="0" borderId="34" xfId="0" applyNumberFormat="1" applyFont="1" applyBorder="1" applyProtection="1"/>
    <xf numFmtId="164" fontId="9" fillId="0" borderId="35" xfId="0" applyNumberFormat="1" applyFont="1" applyBorder="1" applyProtection="1"/>
    <xf numFmtId="0" fontId="9" fillId="0" borderId="37" xfId="0" applyFont="1" applyBorder="1" applyProtection="1"/>
    <xf numFmtId="0" fontId="6" fillId="0" borderId="31" xfId="0" applyFont="1" applyBorder="1" applyAlignment="1">
      <alignment horizontal="centerContinuous"/>
    </xf>
    <xf numFmtId="0" fontId="9" fillId="0" borderId="0" xfId="0" applyFont="1" applyBorder="1" applyProtection="1">
      <protection locked="0"/>
    </xf>
    <xf numFmtId="4" fontId="9" fillId="0" borderId="0" xfId="0" applyNumberFormat="1" applyFont="1" applyBorder="1" applyProtection="1">
      <protection locked="0"/>
    </xf>
    <xf numFmtId="0" fontId="6" fillId="0" borderId="15" xfId="0" applyFont="1" applyBorder="1" applyAlignment="1">
      <alignment horizontal="centerContinuous"/>
    </xf>
    <xf numFmtId="0" fontId="9" fillId="0" borderId="0" xfId="0" applyFont="1" applyBorder="1" applyAlignment="1" applyProtection="1">
      <alignment horizontal="left"/>
    </xf>
    <xf numFmtId="0" fontId="15" fillId="0" borderId="15" xfId="0" applyFont="1" applyBorder="1" applyAlignment="1" applyProtection="1">
      <alignment horizontal="center"/>
    </xf>
    <xf numFmtId="0" fontId="15" fillId="0" borderId="0" xfId="0" applyFont="1" applyBorder="1" applyProtection="1"/>
    <xf numFmtId="0" fontId="15" fillId="0" borderId="0" xfId="0" applyFont="1" applyBorder="1" applyAlignment="1" applyProtection="1">
      <alignment horizontal="center"/>
    </xf>
    <xf numFmtId="0" fontId="17" fillId="0" borderId="38" xfId="0" applyFont="1" applyBorder="1" applyAlignment="1" applyProtection="1">
      <alignment horizontal="center"/>
    </xf>
    <xf numFmtId="0" fontId="17" fillId="0" borderId="18" xfId="0" applyFont="1" applyBorder="1" applyProtection="1"/>
    <xf numFmtId="0" fontId="17" fillId="0" borderId="18" xfId="0" applyFont="1" applyBorder="1" applyAlignment="1" applyProtection="1">
      <alignment horizontal="center"/>
    </xf>
    <xf numFmtId="0" fontId="16" fillId="0" borderId="18" xfId="0" applyFont="1" applyBorder="1" applyProtection="1"/>
    <xf numFmtId="4" fontId="16" fillId="0" borderId="18" xfId="0" applyNumberFormat="1" applyFont="1" applyBorder="1" applyProtection="1"/>
    <xf numFmtId="2" fontId="16" fillId="0" borderId="18" xfId="0" applyNumberFormat="1" applyFont="1" applyBorder="1" applyAlignment="1" applyProtection="1">
      <alignment horizontal="right"/>
    </xf>
    <xf numFmtId="0" fontId="16" fillId="0" borderId="19" xfId="0" applyFont="1" applyBorder="1" applyProtection="1"/>
    <xf numFmtId="4" fontId="4" fillId="0" borderId="10" xfId="2" applyNumberFormat="1" applyFont="1" applyBorder="1" applyAlignment="1" applyProtection="1">
      <alignment horizontal="right"/>
      <protection locked="0"/>
    </xf>
    <xf numFmtId="0" fontId="9" fillId="0" borderId="15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2" fontId="6" fillId="0" borderId="0" xfId="0" quotePrefix="1" applyNumberFormat="1" applyFont="1" applyFill="1" applyBorder="1" applyAlignment="1" applyProtection="1">
      <alignment horizontal="left"/>
      <protection locked="0"/>
    </xf>
    <xf numFmtId="0" fontId="4" fillId="0" borderId="7" xfId="2" applyFont="1" applyBorder="1" applyAlignment="1" applyProtection="1">
      <alignment horizontal="center" vertical="center" wrapText="1"/>
    </xf>
    <xf numFmtId="43" fontId="4" fillId="0" borderId="7" xfId="3" applyFont="1" applyBorder="1" applyAlignment="1" applyProtection="1">
      <alignment vertical="center"/>
    </xf>
    <xf numFmtId="4" fontId="4" fillId="0" borderId="7" xfId="2" applyNumberFormat="1" applyFont="1" applyBorder="1" applyAlignment="1" applyProtection="1">
      <alignment vertical="center"/>
    </xf>
    <xf numFmtId="0" fontId="4" fillId="0" borderId="27" xfId="2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left" vertical="center"/>
    </xf>
    <xf numFmtId="0" fontId="7" fillId="0" borderId="1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0" fontId="9" fillId="0" borderId="9" xfId="0" applyFont="1" applyBorder="1" applyAlignment="1" applyProtection="1">
      <alignment horizontal="left"/>
    </xf>
    <xf numFmtId="0" fontId="9" fillId="0" borderId="12" xfId="0" applyFont="1" applyBorder="1" applyAlignment="1" applyProtection="1">
      <alignment horizontal="left" wrapText="1"/>
    </xf>
    <xf numFmtId="0" fontId="6" fillId="0" borderId="15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9" fillId="0" borderId="1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2" fontId="6" fillId="0" borderId="0" xfId="0" quotePrefix="1" applyNumberFormat="1" applyFont="1" applyFill="1" applyBorder="1" applyAlignment="1" applyProtection="1">
      <alignment horizontal="left"/>
      <protection locked="0"/>
    </xf>
    <xf numFmtId="164" fontId="9" fillId="0" borderId="30" xfId="0" applyNumberFormat="1" applyFont="1" applyBorder="1" applyAlignment="1" applyProtection="1">
      <alignment horizontal="center" vertical="center" wrapText="1"/>
    </xf>
    <xf numFmtId="164" fontId="9" fillId="0" borderId="29" xfId="0" applyNumberFormat="1" applyFont="1" applyBorder="1" applyAlignment="1" applyProtection="1">
      <alignment horizontal="center" vertical="center" wrapText="1"/>
    </xf>
    <xf numFmtId="164" fontId="9" fillId="0" borderId="28" xfId="0" applyNumberFormat="1" applyFont="1" applyBorder="1" applyAlignment="1" applyProtection="1">
      <alignment horizontal="center" vertical="center" wrapText="1"/>
    </xf>
    <xf numFmtId="0" fontId="9" fillId="0" borderId="12" xfId="2" applyFont="1" applyBorder="1" applyAlignment="1" applyProtection="1">
      <alignment horizontal="left" vertical="center" wrapText="1"/>
    </xf>
    <xf numFmtId="0" fontId="9" fillId="0" borderId="11" xfId="2" applyFont="1" applyBorder="1" applyAlignment="1" applyProtection="1">
      <alignment horizontal="left" vertical="center" wrapText="1"/>
    </xf>
    <xf numFmtId="0" fontId="9" fillId="0" borderId="9" xfId="2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/>
    </xf>
    <xf numFmtId="14" fontId="9" fillId="0" borderId="36" xfId="0" applyNumberFormat="1" applyFont="1" applyBorder="1" applyAlignment="1" applyProtection="1">
      <alignment horizontal="center"/>
      <protection locked="0"/>
    </xf>
    <xf numFmtId="14" fontId="9" fillId="0" borderId="3" xfId="0" applyNumberFormat="1" applyFont="1" applyBorder="1" applyAlignment="1" applyProtection="1">
      <alignment horizontal="center"/>
      <protection locked="0"/>
    </xf>
    <xf numFmtId="0" fontId="9" fillId="0" borderId="12" xfId="2" applyFont="1" applyBorder="1" applyAlignment="1" applyProtection="1">
      <alignment horizontal="left"/>
    </xf>
    <xf numFmtId="0" fontId="9" fillId="0" borderId="11" xfId="2" applyFont="1" applyBorder="1" applyAlignment="1" applyProtection="1">
      <alignment horizontal="left"/>
    </xf>
    <xf numFmtId="0" fontId="9" fillId="0" borderId="9" xfId="2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 wrapText="1"/>
    </xf>
    <xf numFmtId="0" fontId="9" fillId="0" borderId="9" xfId="0" applyFont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164" fontId="9" fillId="0" borderId="30" xfId="0" applyNumberFormat="1" applyFont="1" applyBorder="1" applyAlignment="1" applyProtection="1">
      <alignment horizontal="center" vertical="center"/>
    </xf>
    <xf numFmtId="164" fontId="9" fillId="0" borderId="28" xfId="0" applyNumberFormat="1" applyFont="1" applyBorder="1" applyAlignment="1" applyProtection="1">
      <alignment horizontal="center" vertical="center"/>
    </xf>
    <xf numFmtId="164" fontId="9" fillId="0" borderId="29" xfId="0" applyNumberFormat="1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</cellXfs>
  <cellStyles count="5">
    <cellStyle name="Normal" xfId="0" builtinId="0"/>
    <cellStyle name="Normal 2" xfId="2"/>
    <cellStyle name="Porcentagem 2" xfId="4"/>
    <cellStyle name="Separador de milhares" xfId="1" builtinId="3"/>
    <cellStyle name="Separador de milhares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0</xdr:row>
      <xdr:rowOff>0</xdr:rowOff>
    </xdr:from>
    <xdr:to>
      <xdr:col>8</xdr:col>
      <xdr:colOff>701040</xdr:colOff>
      <xdr:row>0</xdr:row>
      <xdr:rowOff>0</xdr:rowOff>
    </xdr:to>
    <xdr:sp macro="" textlink="">
      <xdr:nvSpPr>
        <xdr:cNvPr id="8947" name="Line 28"/>
        <xdr:cNvSpPr>
          <a:spLocks noChangeShapeType="1"/>
        </xdr:cNvSpPr>
      </xdr:nvSpPr>
      <xdr:spPr bwMode="auto">
        <a:xfrm>
          <a:off x="3916680" y="115062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</xdr:colOff>
      <xdr:row>0</xdr:row>
      <xdr:rowOff>0</xdr:rowOff>
    </xdr:from>
    <xdr:to>
      <xdr:col>9</xdr:col>
      <xdr:colOff>922020</xdr:colOff>
      <xdr:row>0</xdr:row>
      <xdr:rowOff>0</xdr:rowOff>
    </xdr:to>
    <xdr:sp macro="" textlink="">
      <xdr:nvSpPr>
        <xdr:cNvPr id="8951" name="Line 42"/>
        <xdr:cNvSpPr>
          <a:spLocks noChangeShapeType="1"/>
        </xdr:cNvSpPr>
      </xdr:nvSpPr>
      <xdr:spPr bwMode="auto">
        <a:xfrm>
          <a:off x="5173980" y="115062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441960</xdr:colOff>
      <xdr:row>0</xdr:row>
      <xdr:rowOff>0</xdr:rowOff>
    </xdr:to>
    <xdr:sp macro="" textlink="">
      <xdr:nvSpPr>
        <xdr:cNvPr id="8952" name="Line 44"/>
        <xdr:cNvSpPr>
          <a:spLocks noChangeShapeType="1"/>
        </xdr:cNvSpPr>
      </xdr:nvSpPr>
      <xdr:spPr bwMode="auto">
        <a:xfrm>
          <a:off x="6126480" y="1150620"/>
          <a:ext cx="89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P70"/>
  <sheetViews>
    <sheetView showGridLines="0" tabSelected="1" topLeftCell="A40" zoomScaleNormal="100" workbookViewId="0">
      <selection activeCell="H63" sqref="H63"/>
    </sheetView>
  </sheetViews>
  <sheetFormatPr defaultColWidth="11.42578125" defaultRowHeight="10.5"/>
  <cols>
    <col min="1" max="1" width="11.140625" style="4" customWidth="1"/>
    <col min="2" max="2" width="3.28515625" style="5" customWidth="1"/>
    <col min="3" max="3" width="11" style="5" customWidth="1"/>
    <col min="4" max="4" width="4.28515625" style="5" customWidth="1"/>
    <col min="5" max="5" width="10.7109375" style="2" customWidth="1"/>
    <col min="6" max="6" width="33.5703125" style="2" customWidth="1"/>
    <col min="7" max="7" width="5.7109375" style="4" customWidth="1"/>
    <col min="8" max="8" width="7.42578125" style="3" customWidth="1"/>
    <col min="9" max="9" width="9.7109375" style="6" customWidth="1"/>
    <col min="10" max="10" width="11.5703125" style="6" customWidth="1"/>
    <col min="11" max="11" width="7.28515625" style="9" customWidth="1"/>
    <col min="12" max="12" width="8.28515625" style="3" customWidth="1"/>
    <col min="13" max="13" width="3.42578125" style="3" customWidth="1"/>
    <col min="14" max="16384" width="11.42578125" style="3"/>
  </cols>
  <sheetData>
    <row r="1" spans="1:12" ht="6.75" customHeight="1" thickBot="1">
      <c r="A1"/>
      <c r="B1"/>
      <c r="C1"/>
      <c r="D1"/>
      <c r="E1"/>
      <c r="F1"/>
      <c r="G1"/>
      <c r="H1"/>
      <c r="I1"/>
      <c r="J1"/>
      <c r="K1"/>
      <c r="L1"/>
    </row>
    <row r="2" spans="1:12" ht="3.75" customHeight="1">
      <c r="A2" s="10"/>
      <c r="B2" s="11"/>
      <c r="C2" s="14"/>
      <c r="D2" s="14"/>
      <c r="E2" s="12"/>
      <c r="F2" s="12"/>
      <c r="G2" s="13"/>
      <c r="H2" s="15"/>
      <c r="I2" s="16"/>
      <c r="J2" s="16"/>
      <c r="K2" s="17"/>
      <c r="L2" s="18"/>
    </row>
    <row r="3" spans="1:12" s="1" customFormat="1" ht="15" customHeight="1">
      <c r="A3" s="176" t="s">
        <v>35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" customHeight="1">
      <c r="A4" s="189" t="s">
        <v>48</v>
      </c>
      <c r="B4" s="190"/>
      <c r="C4" s="190"/>
      <c r="D4" s="190"/>
      <c r="E4" s="190"/>
      <c r="F4" s="190"/>
      <c r="G4" s="22"/>
      <c r="H4" s="23"/>
      <c r="I4" s="24"/>
      <c r="J4" s="24"/>
      <c r="K4" s="22"/>
      <c r="L4" s="25"/>
    </row>
    <row r="5" spans="1:12" ht="15" customHeight="1">
      <c r="A5" s="191" t="s">
        <v>49</v>
      </c>
      <c r="B5" s="192"/>
      <c r="C5" s="192"/>
      <c r="D5" s="192"/>
      <c r="E5" s="192"/>
      <c r="F5" s="192"/>
      <c r="G5" s="192"/>
      <c r="H5" s="193"/>
      <c r="I5" s="193"/>
      <c r="J5" s="193"/>
      <c r="K5" s="22"/>
      <c r="L5" s="25"/>
    </row>
    <row r="6" spans="1:12" ht="15" customHeight="1">
      <c r="A6" s="168" t="s">
        <v>50</v>
      </c>
      <c r="B6" s="26"/>
      <c r="C6" s="27"/>
      <c r="D6" s="27"/>
      <c r="E6" s="27"/>
      <c r="F6" s="8"/>
      <c r="G6" s="170" t="s">
        <v>73</v>
      </c>
      <c r="H6" s="170"/>
      <c r="I6" s="170"/>
      <c r="K6" s="22"/>
      <c r="L6" s="25"/>
    </row>
    <row r="7" spans="1:12" ht="15" customHeight="1">
      <c r="A7" s="168"/>
      <c r="B7" s="169"/>
      <c r="C7" s="169"/>
      <c r="D7" s="169"/>
      <c r="E7" s="169"/>
      <c r="F7" s="169"/>
      <c r="G7" s="208" t="s">
        <v>74</v>
      </c>
      <c r="H7" s="208"/>
      <c r="I7" s="208"/>
      <c r="J7" s="208"/>
      <c r="K7" s="208"/>
      <c r="L7" s="209"/>
    </row>
    <row r="8" spans="1:12" ht="15" customHeight="1" thickBot="1">
      <c r="A8" s="116"/>
      <c r="B8" s="8"/>
      <c r="C8" s="8"/>
      <c r="D8" s="8"/>
      <c r="E8" s="8"/>
      <c r="F8" s="8"/>
      <c r="G8" s="8"/>
      <c r="H8" s="8"/>
      <c r="I8" s="8"/>
      <c r="J8" s="8"/>
      <c r="K8" s="8"/>
      <c r="L8" s="134"/>
    </row>
    <row r="9" spans="1:12" ht="30" customHeight="1">
      <c r="A9" s="135" t="s">
        <v>3</v>
      </c>
      <c r="B9" s="179" t="s">
        <v>0</v>
      </c>
      <c r="C9" s="180"/>
      <c r="D9" s="180"/>
      <c r="E9" s="180"/>
      <c r="F9" s="181"/>
      <c r="G9" s="113" t="s">
        <v>26</v>
      </c>
      <c r="H9" s="113" t="s">
        <v>27</v>
      </c>
      <c r="I9" s="115" t="s">
        <v>28</v>
      </c>
      <c r="J9" s="115" t="s">
        <v>29</v>
      </c>
      <c r="K9" s="114" t="s">
        <v>30</v>
      </c>
      <c r="L9" s="136" t="s">
        <v>31</v>
      </c>
    </row>
    <row r="10" spans="1:12" ht="15" customHeight="1">
      <c r="A10" s="137">
        <v>1</v>
      </c>
      <c r="B10" s="28" t="s">
        <v>4</v>
      </c>
      <c r="C10" s="29"/>
      <c r="D10" s="29"/>
      <c r="E10" s="29"/>
      <c r="F10" s="30"/>
      <c r="G10" s="31"/>
      <c r="H10" s="32"/>
      <c r="I10" s="33"/>
      <c r="J10" s="33"/>
      <c r="K10" s="34"/>
      <c r="L10" s="196">
        <f>IF(J$59=0,0,100*J12/J$59)</f>
        <v>2.3801201040100586</v>
      </c>
    </row>
    <row r="11" spans="1:12" ht="24.95" customHeight="1">
      <c r="A11" s="138" t="s">
        <v>56</v>
      </c>
      <c r="B11" s="197" t="s">
        <v>57</v>
      </c>
      <c r="C11" s="198"/>
      <c r="D11" s="198"/>
      <c r="E11" s="198"/>
      <c r="F11" s="199"/>
      <c r="G11" s="171" t="s">
        <v>12</v>
      </c>
      <c r="H11" s="172">
        <v>706.05</v>
      </c>
      <c r="I11" s="173">
        <v>3.06</v>
      </c>
      <c r="J11" s="101">
        <f t="shared" ref="J11" si="0">H11*I11</f>
        <v>2160.5129999999999</v>
      </c>
      <c r="K11" s="98">
        <v>100</v>
      </c>
      <c r="L11" s="196"/>
    </row>
    <row r="12" spans="1:12" ht="15" customHeight="1">
      <c r="A12" s="138"/>
      <c r="B12" s="36" t="s">
        <v>1</v>
      </c>
      <c r="C12" s="120"/>
      <c r="D12" s="120"/>
      <c r="E12" s="120"/>
      <c r="F12" s="121"/>
      <c r="G12" s="109"/>
      <c r="H12" s="108"/>
      <c r="I12" s="107"/>
      <c r="J12" s="40">
        <f>ROUND(SUM(J4:J11),2)</f>
        <v>2160.5100000000002</v>
      </c>
      <c r="K12" s="35">
        <v>100</v>
      </c>
      <c r="L12" s="196"/>
    </row>
    <row r="13" spans="1:12" ht="15" customHeight="1">
      <c r="A13" s="138"/>
      <c r="B13" s="36"/>
      <c r="C13" s="120"/>
      <c r="D13" s="120"/>
      <c r="E13" s="120"/>
      <c r="F13" s="121"/>
      <c r="G13" s="109"/>
      <c r="H13" s="108"/>
      <c r="I13" s="107"/>
      <c r="J13" s="40"/>
      <c r="K13" s="35"/>
      <c r="L13" s="196"/>
    </row>
    <row r="14" spans="1:12" ht="15" customHeight="1">
      <c r="A14" s="137">
        <v>2</v>
      </c>
      <c r="B14" s="28" t="s">
        <v>76</v>
      </c>
      <c r="C14" s="120"/>
      <c r="D14" s="120"/>
      <c r="E14" s="120"/>
      <c r="F14" s="121"/>
      <c r="G14" s="109"/>
      <c r="H14" s="108"/>
      <c r="I14" s="107"/>
      <c r="J14" s="40"/>
      <c r="K14" s="35"/>
      <c r="L14" s="196"/>
    </row>
    <row r="15" spans="1:12" ht="15" customHeight="1">
      <c r="A15" s="138" t="s">
        <v>78</v>
      </c>
      <c r="B15" s="175" t="s">
        <v>77</v>
      </c>
      <c r="C15" s="120"/>
      <c r="D15" s="120"/>
      <c r="E15" s="120"/>
      <c r="F15" s="121"/>
      <c r="G15" s="109" t="s">
        <v>12</v>
      </c>
      <c r="H15" s="108">
        <v>8</v>
      </c>
      <c r="I15" s="107">
        <v>287.13</v>
      </c>
      <c r="J15" s="101">
        <f t="shared" ref="J15" si="1">H15*I15</f>
        <v>2297.04</v>
      </c>
      <c r="K15" s="35"/>
      <c r="L15" s="196"/>
    </row>
    <row r="16" spans="1:12" ht="15" customHeight="1">
      <c r="A16" s="138"/>
      <c r="B16" s="36" t="s">
        <v>1</v>
      </c>
      <c r="C16" s="120"/>
      <c r="D16" s="120"/>
      <c r="E16" s="120"/>
      <c r="F16" s="121"/>
      <c r="G16" s="109"/>
      <c r="H16" s="108"/>
      <c r="I16" s="107"/>
      <c r="J16" s="40">
        <f>J15</f>
        <v>2297.04</v>
      </c>
      <c r="K16" s="35"/>
      <c r="L16" s="196"/>
    </row>
    <row r="17" spans="1:16" ht="15" customHeight="1">
      <c r="A17" s="138"/>
      <c r="B17" s="213"/>
      <c r="C17" s="214"/>
      <c r="D17" s="120"/>
      <c r="E17" s="120"/>
      <c r="F17" s="121"/>
      <c r="G17" s="109"/>
      <c r="H17" s="108"/>
      <c r="I17" s="107"/>
      <c r="J17" s="40"/>
      <c r="K17" s="35"/>
      <c r="L17" s="195"/>
    </row>
    <row r="18" spans="1:16" ht="15" customHeight="1">
      <c r="A18" s="137">
        <v>3</v>
      </c>
      <c r="B18" s="28" t="s">
        <v>58</v>
      </c>
      <c r="C18" s="29"/>
      <c r="D18" s="120"/>
      <c r="E18" s="120"/>
      <c r="F18" s="121"/>
      <c r="G18" s="109"/>
      <c r="H18" s="108"/>
      <c r="I18" s="107"/>
      <c r="J18" s="33"/>
      <c r="K18" s="35"/>
      <c r="L18" s="194">
        <f>IF(J$59=0,0,100*J19/J$59)</f>
        <v>10.732468758435182</v>
      </c>
    </row>
    <row r="19" spans="1:16" ht="15" customHeight="1">
      <c r="A19" s="139"/>
      <c r="B19" s="36" t="s">
        <v>1</v>
      </c>
      <c r="C19" s="29"/>
      <c r="D19" s="29"/>
      <c r="E19" s="29"/>
      <c r="F19" s="30"/>
      <c r="G19" s="37"/>
      <c r="H19" s="38"/>
      <c r="I19" s="39"/>
      <c r="J19" s="40">
        <v>9742.2000000000007</v>
      </c>
      <c r="K19" s="41" t="s">
        <v>2</v>
      </c>
      <c r="L19" s="195"/>
    </row>
    <row r="20" spans="1:16" ht="15" customHeight="1">
      <c r="A20" s="139"/>
      <c r="B20" s="123"/>
      <c r="C20" s="29"/>
      <c r="D20" s="29"/>
      <c r="E20" s="29"/>
      <c r="F20" s="30"/>
      <c r="G20" s="37"/>
      <c r="H20" s="38"/>
      <c r="I20" s="39"/>
      <c r="J20" s="40"/>
      <c r="K20" s="41"/>
      <c r="L20" s="210">
        <f>IF(J$59=0,0,100*J28/J$59)</f>
        <v>20.110495156373418</v>
      </c>
    </row>
    <row r="21" spans="1:16" ht="15" customHeight="1">
      <c r="A21" s="137">
        <v>4</v>
      </c>
      <c r="B21" s="42" t="s">
        <v>61</v>
      </c>
      <c r="C21" s="29"/>
      <c r="D21" s="29"/>
      <c r="E21" s="29"/>
      <c r="F21" s="30"/>
      <c r="G21" s="37"/>
      <c r="H21" s="38"/>
      <c r="I21" s="39"/>
      <c r="J21" s="43"/>
      <c r="K21" s="41"/>
      <c r="L21" s="211"/>
      <c r="P21" s="19"/>
    </row>
    <row r="22" spans="1:16" ht="15" customHeight="1">
      <c r="A22" s="139" t="s">
        <v>38</v>
      </c>
      <c r="B22" s="44" t="s">
        <v>32</v>
      </c>
      <c r="C22" s="45"/>
      <c r="D22" s="46"/>
      <c r="E22" s="29"/>
      <c r="F22" s="30"/>
      <c r="G22" s="47" t="s">
        <v>14</v>
      </c>
      <c r="H22" s="48">
        <v>2</v>
      </c>
      <c r="I22" s="49">
        <v>990</v>
      </c>
      <c r="J22" s="50">
        <f t="shared" ref="J22:J36" si="2">H22*I22</f>
        <v>1980</v>
      </c>
      <c r="K22" s="35">
        <f t="shared" ref="K22:K27" si="3">IF(J$28=0,0,100*J22/J$28)</f>
        <v>10.846385058721124</v>
      </c>
      <c r="L22" s="211"/>
    </row>
    <row r="23" spans="1:16" ht="15" customHeight="1">
      <c r="A23" s="139" t="s">
        <v>38</v>
      </c>
      <c r="B23" s="44" t="s">
        <v>62</v>
      </c>
      <c r="C23" s="45"/>
      <c r="D23" s="46"/>
      <c r="E23" s="29"/>
      <c r="F23" s="30"/>
      <c r="G23" s="47" t="s">
        <v>14</v>
      </c>
      <c r="H23" s="48">
        <v>1</v>
      </c>
      <c r="I23" s="49">
        <v>1200</v>
      </c>
      <c r="J23" s="50">
        <f t="shared" si="2"/>
        <v>1200</v>
      </c>
      <c r="K23" s="35">
        <f t="shared" si="3"/>
        <v>6.573566702255226</v>
      </c>
      <c r="L23" s="211"/>
    </row>
    <row r="24" spans="1:16" ht="15" customHeight="1">
      <c r="A24" s="139" t="s">
        <v>38</v>
      </c>
      <c r="B24" s="44" t="s">
        <v>33</v>
      </c>
      <c r="C24" s="45"/>
      <c r="D24" s="46"/>
      <c r="E24" s="29"/>
      <c r="F24" s="30"/>
      <c r="G24" s="47" t="s">
        <v>14</v>
      </c>
      <c r="H24" s="48">
        <v>2</v>
      </c>
      <c r="I24" s="49">
        <v>741</v>
      </c>
      <c r="J24" s="50">
        <f t="shared" si="2"/>
        <v>1482</v>
      </c>
      <c r="K24" s="35">
        <f t="shared" si="3"/>
        <v>8.1183548772852046</v>
      </c>
      <c r="L24" s="211"/>
    </row>
    <row r="25" spans="1:16" ht="15" customHeight="1">
      <c r="A25" s="139" t="s">
        <v>38</v>
      </c>
      <c r="B25" s="44" t="s">
        <v>34</v>
      </c>
      <c r="C25" s="45"/>
      <c r="D25" s="46"/>
      <c r="E25" s="29"/>
      <c r="F25" s="30"/>
      <c r="G25" s="47" t="s">
        <v>14</v>
      </c>
      <c r="H25" s="48">
        <v>1</v>
      </c>
      <c r="I25" s="49">
        <v>746</v>
      </c>
      <c r="J25" s="50">
        <f t="shared" si="2"/>
        <v>746</v>
      </c>
      <c r="K25" s="35">
        <f t="shared" si="3"/>
        <v>4.0865672999019989</v>
      </c>
      <c r="L25" s="211"/>
    </row>
    <row r="26" spans="1:16" ht="15" customHeight="1">
      <c r="A26" s="138" t="s">
        <v>51</v>
      </c>
      <c r="B26" s="197" t="s">
        <v>52</v>
      </c>
      <c r="C26" s="198"/>
      <c r="D26" s="198"/>
      <c r="E26" s="198"/>
      <c r="F26" s="199"/>
      <c r="G26" s="131" t="s">
        <v>12</v>
      </c>
      <c r="H26" s="87">
        <v>176.74</v>
      </c>
      <c r="I26" s="88">
        <v>64.03</v>
      </c>
      <c r="J26" s="50">
        <f t="shared" si="2"/>
        <v>11316.662200000001</v>
      </c>
      <c r="K26" s="35">
        <f t="shared" si="3"/>
        <v>61.992361515491979</v>
      </c>
      <c r="L26" s="211"/>
    </row>
    <row r="27" spans="1:16" ht="24.95" customHeight="1">
      <c r="A27" s="138">
        <v>72819</v>
      </c>
      <c r="B27" s="197" t="s">
        <v>65</v>
      </c>
      <c r="C27" s="198"/>
      <c r="D27" s="198"/>
      <c r="E27" s="198"/>
      <c r="F27" s="199"/>
      <c r="G27" s="129" t="s">
        <v>21</v>
      </c>
      <c r="H27" s="130">
        <v>21</v>
      </c>
      <c r="I27" s="132">
        <v>72.87</v>
      </c>
      <c r="J27" s="101">
        <f t="shared" si="2"/>
        <v>1530.27</v>
      </c>
      <c r="K27" s="133">
        <f t="shared" si="3"/>
        <v>8.3827765978834208</v>
      </c>
      <c r="L27" s="211"/>
    </row>
    <row r="28" spans="1:16" ht="15" customHeight="1">
      <c r="A28" s="138"/>
      <c r="B28" s="36" t="s">
        <v>1</v>
      </c>
      <c r="C28" s="125"/>
      <c r="D28" s="125"/>
      <c r="E28" s="125"/>
      <c r="F28" s="126"/>
      <c r="G28" s="131"/>
      <c r="H28" s="87"/>
      <c r="I28" s="88"/>
      <c r="J28" s="40">
        <f>ROUND(SUM(J22:J27),2)</f>
        <v>18254.93</v>
      </c>
      <c r="K28" s="41" t="s">
        <v>2</v>
      </c>
      <c r="L28" s="212"/>
    </row>
    <row r="29" spans="1:16" ht="15" customHeight="1">
      <c r="A29" s="138"/>
      <c r="B29" s="124"/>
      <c r="C29" s="125"/>
      <c r="D29" s="125"/>
      <c r="E29" s="125"/>
      <c r="F29" s="126"/>
      <c r="G29" s="131"/>
      <c r="H29" s="87"/>
      <c r="I29" s="88"/>
      <c r="J29" s="50"/>
      <c r="K29" s="35"/>
      <c r="L29" s="210">
        <f>IF(J$59=0,0,100*J37/J$59)</f>
        <v>4.9696523517136288</v>
      </c>
    </row>
    <row r="30" spans="1:16" ht="15" customHeight="1">
      <c r="A30" s="137">
        <v>5</v>
      </c>
      <c r="B30" s="42" t="s">
        <v>60</v>
      </c>
      <c r="C30" s="125"/>
      <c r="D30" s="125"/>
      <c r="E30" s="125"/>
      <c r="F30" s="126"/>
      <c r="G30" s="131"/>
      <c r="H30" s="87"/>
      <c r="I30" s="88"/>
      <c r="J30" s="50"/>
      <c r="K30" s="35"/>
      <c r="L30" s="211"/>
    </row>
    <row r="31" spans="1:16" ht="24.95" customHeight="1">
      <c r="A31" s="140">
        <v>55865</v>
      </c>
      <c r="B31" s="182" t="s">
        <v>36</v>
      </c>
      <c r="C31" s="183"/>
      <c r="D31" s="183"/>
      <c r="E31" s="183"/>
      <c r="F31" s="184"/>
      <c r="G31" s="47" t="s">
        <v>21</v>
      </c>
      <c r="H31" s="48">
        <v>86</v>
      </c>
      <c r="I31" s="49">
        <v>16.84</v>
      </c>
      <c r="J31" s="50">
        <f t="shared" si="2"/>
        <v>1448.24</v>
      </c>
      <c r="K31" s="35">
        <f>IF(J$37=0,0,100*J31/J$37)</f>
        <v>32.103850271884305</v>
      </c>
      <c r="L31" s="211"/>
    </row>
    <row r="32" spans="1:16" ht="24.95" customHeight="1">
      <c r="A32" s="140" t="s">
        <v>66</v>
      </c>
      <c r="B32" s="182" t="s">
        <v>67</v>
      </c>
      <c r="C32" s="183"/>
      <c r="D32" s="183"/>
      <c r="E32" s="183"/>
      <c r="F32" s="184"/>
      <c r="G32" s="47" t="s">
        <v>14</v>
      </c>
      <c r="H32" s="48">
        <v>2</v>
      </c>
      <c r="I32" s="49">
        <v>10.86</v>
      </c>
      <c r="J32" s="50">
        <f t="shared" si="2"/>
        <v>21.72</v>
      </c>
      <c r="K32" s="35"/>
      <c r="L32" s="211"/>
    </row>
    <row r="33" spans="1:12" ht="15" customHeight="1">
      <c r="A33" s="139" t="s">
        <v>23</v>
      </c>
      <c r="B33" s="44" t="s">
        <v>22</v>
      </c>
      <c r="C33" s="45"/>
      <c r="D33" s="46"/>
      <c r="E33" s="29"/>
      <c r="F33" s="30"/>
      <c r="G33" s="47" t="s">
        <v>21</v>
      </c>
      <c r="H33" s="48">
        <v>258</v>
      </c>
      <c r="I33" s="49">
        <v>3.64</v>
      </c>
      <c r="J33" s="50">
        <f t="shared" si="2"/>
        <v>939.12</v>
      </c>
      <c r="K33" s="35">
        <f>IF(J$37=0,0,100*J33/J$37)</f>
        <v>20.817936162053243</v>
      </c>
      <c r="L33" s="211"/>
    </row>
    <row r="34" spans="1:12" ht="45" customHeight="1">
      <c r="A34" s="140" t="s">
        <v>63</v>
      </c>
      <c r="B34" s="182" t="s">
        <v>64</v>
      </c>
      <c r="C34" s="183"/>
      <c r="D34" s="183"/>
      <c r="E34" s="183"/>
      <c r="F34" s="184"/>
      <c r="G34" s="95" t="s">
        <v>14</v>
      </c>
      <c r="H34" s="127">
        <v>7</v>
      </c>
      <c r="I34" s="128">
        <v>116.37</v>
      </c>
      <c r="J34" s="99">
        <f t="shared" si="2"/>
        <v>814.59</v>
      </c>
      <c r="K34" s="35">
        <f>IF(J$37=0,0,100*J34/J$37)</f>
        <v>18.057418240743409</v>
      </c>
      <c r="L34" s="211"/>
    </row>
    <row r="35" spans="1:12" ht="24.95" customHeight="1">
      <c r="A35" s="140">
        <v>83474</v>
      </c>
      <c r="B35" s="182" t="s">
        <v>68</v>
      </c>
      <c r="C35" s="183"/>
      <c r="D35" s="183"/>
      <c r="E35" s="183"/>
      <c r="F35" s="184"/>
      <c r="G35" s="95" t="s">
        <v>14</v>
      </c>
      <c r="H35" s="127">
        <v>7</v>
      </c>
      <c r="I35" s="128">
        <v>157.38</v>
      </c>
      <c r="J35" s="99">
        <f t="shared" si="2"/>
        <v>1101.6599999999999</v>
      </c>
      <c r="K35" s="35"/>
      <c r="L35" s="211"/>
    </row>
    <row r="36" spans="1:12" ht="15" customHeight="1">
      <c r="A36" s="138" t="s">
        <v>69</v>
      </c>
      <c r="B36" s="197" t="s">
        <v>70</v>
      </c>
      <c r="C36" s="198"/>
      <c r="D36" s="198"/>
      <c r="E36" s="198"/>
      <c r="F36" s="199"/>
      <c r="G36" s="91" t="s">
        <v>14</v>
      </c>
      <c r="H36" s="90">
        <v>7</v>
      </c>
      <c r="I36" s="89">
        <v>26.54</v>
      </c>
      <c r="J36" s="99">
        <f t="shared" si="2"/>
        <v>185.78</v>
      </c>
      <c r="K36" s="98">
        <f>IF(J$37=0,0,100*J36/J$37)</f>
        <v>4.1182768764228763</v>
      </c>
      <c r="L36" s="211"/>
    </row>
    <row r="37" spans="1:12" ht="15" customHeight="1">
      <c r="A37" s="139"/>
      <c r="B37" s="51" t="s">
        <v>1</v>
      </c>
      <c r="C37" s="52"/>
      <c r="D37" s="52"/>
      <c r="E37" s="52"/>
      <c r="F37" s="53"/>
      <c r="G37" s="37"/>
      <c r="H37" s="38"/>
      <c r="I37" s="39"/>
      <c r="J37" s="40">
        <f>ROUND(SUM(J31:J36),2)</f>
        <v>4511.1099999999997</v>
      </c>
      <c r="K37" s="41" t="s">
        <v>2</v>
      </c>
      <c r="L37" s="211"/>
    </row>
    <row r="38" spans="1:12" ht="15" customHeight="1">
      <c r="A38" s="139"/>
      <c r="B38" s="51"/>
      <c r="C38" s="52"/>
      <c r="D38" s="52"/>
      <c r="E38" s="52"/>
      <c r="F38" s="53"/>
      <c r="G38" s="37"/>
      <c r="H38" s="38"/>
      <c r="I38" s="39"/>
      <c r="J38" s="43"/>
      <c r="K38" s="41"/>
      <c r="L38" s="212"/>
    </row>
    <row r="39" spans="1:12" ht="15" customHeight="1">
      <c r="A39" s="137">
        <v>6</v>
      </c>
      <c r="B39" s="51" t="s">
        <v>15</v>
      </c>
      <c r="C39" s="52"/>
      <c r="D39" s="52"/>
      <c r="E39" s="52"/>
      <c r="F39" s="53"/>
      <c r="G39" s="37"/>
      <c r="H39" s="38"/>
      <c r="I39" s="39"/>
      <c r="J39" s="43"/>
      <c r="K39" s="41"/>
      <c r="L39" s="210">
        <f>IF(J$59=0,0,100*J53/J$59)</f>
        <v>38.378143618591729</v>
      </c>
    </row>
    <row r="40" spans="1:12" ht="30" customHeight="1">
      <c r="A40" s="140" t="s">
        <v>16</v>
      </c>
      <c r="B40" s="182" t="s">
        <v>39</v>
      </c>
      <c r="C40" s="183"/>
      <c r="D40" s="183"/>
      <c r="E40" s="183"/>
      <c r="F40" s="184"/>
      <c r="G40" s="95" t="s">
        <v>12</v>
      </c>
      <c r="H40" s="96">
        <v>188.48</v>
      </c>
      <c r="I40" s="97">
        <v>29.37</v>
      </c>
      <c r="J40" s="99">
        <f t="shared" ref="J40:J52" si="4">H40*I40</f>
        <v>5535.6575999999995</v>
      </c>
      <c r="K40" s="98">
        <f>IF(J$37=0,0,100*J40/J$37)</f>
        <v>122.71165189942167</v>
      </c>
      <c r="L40" s="211"/>
    </row>
    <row r="41" spans="1:12" ht="24.95" customHeight="1">
      <c r="A41" s="138">
        <v>72967</v>
      </c>
      <c r="B41" s="197" t="s">
        <v>54</v>
      </c>
      <c r="C41" s="198"/>
      <c r="D41" s="198"/>
      <c r="E41" s="198"/>
      <c r="F41" s="199"/>
      <c r="G41" s="131" t="s">
        <v>55</v>
      </c>
      <c r="H41" s="94">
        <v>256.29000000000002</v>
      </c>
      <c r="I41" s="167">
        <v>32.42</v>
      </c>
      <c r="J41" s="50">
        <f t="shared" si="4"/>
        <v>8308.9218000000019</v>
      </c>
      <c r="K41" s="35"/>
      <c r="L41" s="211"/>
    </row>
    <row r="42" spans="1:12" ht="15" customHeight="1">
      <c r="A42" s="139" t="s">
        <v>17</v>
      </c>
      <c r="B42" s="188" t="s">
        <v>40</v>
      </c>
      <c r="C42" s="206"/>
      <c r="D42" s="206"/>
      <c r="E42" s="206"/>
      <c r="F42" s="207"/>
      <c r="G42" s="47" t="s">
        <v>12</v>
      </c>
      <c r="H42" s="54">
        <v>518</v>
      </c>
      <c r="I42" s="55">
        <v>8.57</v>
      </c>
      <c r="J42" s="50">
        <f t="shared" si="4"/>
        <v>4439.26</v>
      </c>
      <c r="K42" s="35">
        <f t="shared" ref="K42:K52" si="5">IF(J$37=0,0,100*J42/J$37)</f>
        <v>98.407265617553108</v>
      </c>
      <c r="L42" s="211"/>
    </row>
    <row r="43" spans="1:12" ht="15" customHeight="1">
      <c r="A43" s="139" t="s">
        <v>18</v>
      </c>
      <c r="B43" s="188" t="s">
        <v>41</v>
      </c>
      <c r="C43" s="206"/>
      <c r="D43" s="206"/>
      <c r="E43" s="206"/>
      <c r="F43" s="207"/>
      <c r="G43" s="47" t="s">
        <v>14</v>
      </c>
      <c r="H43" s="54">
        <v>25</v>
      </c>
      <c r="I43" s="55">
        <v>80.260000000000005</v>
      </c>
      <c r="J43" s="50">
        <f t="shared" si="4"/>
        <v>2006.5000000000002</v>
      </c>
      <c r="K43" s="35">
        <f t="shared" si="5"/>
        <v>44.479074994846066</v>
      </c>
      <c r="L43" s="211"/>
    </row>
    <row r="44" spans="1:12" ht="35.1" customHeight="1">
      <c r="A44" s="141" t="s">
        <v>75</v>
      </c>
      <c r="B44" s="182" t="s">
        <v>59</v>
      </c>
      <c r="C44" s="183"/>
      <c r="D44" s="183"/>
      <c r="E44" s="183"/>
      <c r="F44" s="184"/>
      <c r="G44" s="95" t="s">
        <v>21</v>
      </c>
      <c r="H44" s="96">
        <v>22</v>
      </c>
      <c r="I44" s="97">
        <v>154.97</v>
      </c>
      <c r="J44" s="99">
        <f t="shared" si="4"/>
        <v>3409.34</v>
      </c>
      <c r="K44" s="98">
        <f t="shared" si="5"/>
        <v>75.576521077960862</v>
      </c>
      <c r="L44" s="211"/>
    </row>
    <row r="45" spans="1:12" ht="15" customHeight="1">
      <c r="A45" s="139" t="s">
        <v>19</v>
      </c>
      <c r="B45" s="185" t="s">
        <v>42</v>
      </c>
      <c r="C45" s="186"/>
      <c r="D45" s="186"/>
      <c r="E45" s="186"/>
      <c r="F45" s="187"/>
      <c r="G45" s="47" t="s">
        <v>14</v>
      </c>
      <c r="H45" s="54">
        <v>25</v>
      </c>
      <c r="I45" s="55">
        <v>0.27</v>
      </c>
      <c r="J45" s="33">
        <f t="shared" si="4"/>
        <v>6.75</v>
      </c>
      <c r="K45" s="35">
        <f t="shared" si="5"/>
        <v>0.14963057872674354</v>
      </c>
      <c r="L45" s="211"/>
    </row>
    <row r="46" spans="1:12" ht="15" customHeight="1">
      <c r="A46" s="139" t="s">
        <v>38</v>
      </c>
      <c r="B46" s="185" t="s">
        <v>47</v>
      </c>
      <c r="C46" s="186"/>
      <c r="D46" s="186"/>
      <c r="E46" s="186"/>
      <c r="F46" s="187"/>
      <c r="G46" s="47" t="s">
        <v>14</v>
      </c>
      <c r="H46" s="56">
        <v>7</v>
      </c>
      <c r="I46" s="55">
        <v>390</v>
      </c>
      <c r="J46" s="33">
        <f t="shared" si="4"/>
        <v>2730</v>
      </c>
      <c r="K46" s="35">
        <f t="shared" si="5"/>
        <v>60.517256285038499</v>
      </c>
      <c r="L46" s="211"/>
    </row>
    <row r="47" spans="1:12" ht="24.95" customHeight="1">
      <c r="A47" s="140">
        <v>72132</v>
      </c>
      <c r="B47" s="182" t="s">
        <v>43</v>
      </c>
      <c r="C47" s="183"/>
      <c r="D47" s="183"/>
      <c r="E47" s="183"/>
      <c r="F47" s="184"/>
      <c r="G47" s="95" t="s">
        <v>12</v>
      </c>
      <c r="H47" s="100">
        <v>18.8</v>
      </c>
      <c r="I47" s="97">
        <v>51.64</v>
      </c>
      <c r="J47" s="101">
        <f t="shared" si="4"/>
        <v>970.83199999999999</v>
      </c>
      <c r="K47" s="98">
        <f t="shared" si="5"/>
        <v>21.520911704658054</v>
      </c>
      <c r="L47" s="211"/>
    </row>
    <row r="48" spans="1:12" ht="36.950000000000003" customHeight="1">
      <c r="A48" s="140">
        <v>87878</v>
      </c>
      <c r="B48" s="182" t="s">
        <v>71</v>
      </c>
      <c r="C48" s="183"/>
      <c r="D48" s="183"/>
      <c r="E48" s="183"/>
      <c r="F48" s="184"/>
      <c r="G48" s="95" t="s">
        <v>12</v>
      </c>
      <c r="H48" s="100">
        <v>37.6</v>
      </c>
      <c r="I48" s="97">
        <v>2.5</v>
      </c>
      <c r="J48" s="101">
        <f t="shared" si="4"/>
        <v>94</v>
      </c>
      <c r="K48" s="98">
        <f t="shared" si="5"/>
        <v>2.0837443556020583</v>
      </c>
      <c r="L48" s="211"/>
    </row>
    <row r="49" spans="1:15" ht="24" customHeight="1">
      <c r="A49" s="140">
        <v>75481</v>
      </c>
      <c r="B49" s="188" t="s">
        <v>72</v>
      </c>
      <c r="C49" s="186"/>
      <c r="D49" s="186"/>
      <c r="E49" s="186"/>
      <c r="F49" s="187"/>
      <c r="G49" s="95" t="s">
        <v>12</v>
      </c>
      <c r="H49" s="100">
        <v>37.6</v>
      </c>
      <c r="I49" s="97">
        <v>12.52</v>
      </c>
      <c r="J49" s="101">
        <f t="shared" si="4"/>
        <v>470.75200000000001</v>
      </c>
      <c r="K49" s="98">
        <f t="shared" si="5"/>
        <v>10.435391732855109</v>
      </c>
      <c r="L49" s="211"/>
    </row>
    <row r="50" spans="1:15" ht="15" customHeight="1">
      <c r="A50" s="174">
        <v>367</v>
      </c>
      <c r="B50" s="203" t="s">
        <v>53</v>
      </c>
      <c r="C50" s="204"/>
      <c r="D50" s="204"/>
      <c r="E50" s="204"/>
      <c r="F50" s="205"/>
      <c r="G50" s="131" t="s">
        <v>13</v>
      </c>
      <c r="H50" s="93">
        <v>13.87</v>
      </c>
      <c r="I50" s="92">
        <v>68</v>
      </c>
      <c r="J50" s="33">
        <f t="shared" si="4"/>
        <v>943.16</v>
      </c>
      <c r="K50" s="35">
        <f t="shared" si="5"/>
        <v>20.907492834357843</v>
      </c>
      <c r="L50" s="211"/>
    </row>
    <row r="51" spans="1:15" ht="30" customHeight="1">
      <c r="A51" s="140">
        <v>85188</v>
      </c>
      <c r="B51" s="182" t="s">
        <v>37</v>
      </c>
      <c r="C51" s="183"/>
      <c r="D51" s="183"/>
      <c r="E51" s="183"/>
      <c r="F51" s="184"/>
      <c r="G51" s="95" t="s">
        <v>14</v>
      </c>
      <c r="H51" s="100">
        <v>1</v>
      </c>
      <c r="I51" s="97">
        <v>429.93</v>
      </c>
      <c r="J51" s="101">
        <f t="shared" si="4"/>
        <v>429.93</v>
      </c>
      <c r="K51" s="98">
        <f t="shared" si="5"/>
        <v>9.5304703277020515</v>
      </c>
      <c r="L51" s="211"/>
    </row>
    <row r="52" spans="1:15" ht="35.1" customHeight="1">
      <c r="A52" s="141" t="s">
        <v>20</v>
      </c>
      <c r="B52" s="182" t="s">
        <v>44</v>
      </c>
      <c r="C52" s="183"/>
      <c r="D52" s="183"/>
      <c r="E52" s="183"/>
      <c r="F52" s="184"/>
      <c r="G52" s="102" t="s">
        <v>12</v>
      </c>
      <c r="H52" s="103">
        <v>70.5</v>
      </c>
      <c r="I52" s="104">
        <v>77.900000000000006</v>
      </c>
      <c r="J52" s="105">
        <f t="shared" si="4"/>
        <v>5491.9500000000007</v>
      </c>
      <c r="K52" s="106">
        <f t="shared" si="5"/>
        <v>121.74276397605027</v>
      </c>
      <c r="L52" s="211"/>
      <c r="M52" s="19"/>
    </row>
    <row r="53" spans="1:15" ht="15" customHeight="1">
      <c r="A53" s="142"/>
      <c r="B53" s="51" t="s">
        <v>1</v>
      </c>
      <c r="C53" s="52"/>
      <c r="D53" s="52"/>
      <c r="E53" s="52"/>
      <c r="F53" s="53"/>
      <c r="G53" s="57"/>
      <c r="H53" s="58"/>
      <c r="I53" s="59"/>
      <c r="J53" s="40">
        <f>ROUND(SUM(J40:J52),2)</f>
        <v>34837.050000000003</v>
      </c>
      <c r="K53" s="41" t="s">
        <v>2</v>
      </c>
      <c r="L53" s="212"/>
      <c r="O53" s="7"/>
    </row>
    <row r="54" spans="1:15" ht="15" customHeight="1">
      <c r="A54" s="143"/>
      <c r="B54" s="60"/>
      <c r="C54" s="60"/>
      <c r="D54" s="60"/>
      <c r="E54" s="60"/>
      <c r="F54" s="60"/>
      <c r="G54" s="80"/>
      <c r="H54" s="61"/>
      <c r="I54" s="81"/>
      <c r="J54" s="81"/>
      <c r="K54" s="35"/>
      <c r="L54" s="144"/>
    </row>
    <row r="55" spans="1:15" ht="15" customHeight="1">
      <c r="A55" s="139"/>
      <c r="B55" s="62" t="s">
        <v>7</v>
      </c>
      <c r="C55" s="63"/>
      <c r="D55" s="64"/>
      <c r="E55" s="65"/>
      <c r="F55" s="52"/>
      <c r="G55" s="66"/>
      <c r="H55" s="67"/>
      <c r="I55" s="68"/>
      <c r="J55" s="110">
        <f>J12+J16+J19+J28+J37+J53</f>
        <v>71802.84</v>
      </c>
      <c r="K55" s="70"/>
      <c r="L55" s="145"/>
    </row>
    <row r="56" spans="1:15" ht="9.9499999999999993" customHeight="1">
      <c r="A56" s="146"/>
      <c r="B56" s="60"/>
      <c r="C56" s="60"/>
      <c r="D56" s="60"/>
      <c r="E56" s="60"/>
      <c r="F56" s="60"/>
      <c r="G56" s="80"/>
      <c r="H56" s="60"/>
      <c r="I56" s="81"/>
      <c r="J56" s="81"/>
      <c r="K56" s="35"/>
      <c r="L56" s="147"/>
    </row>
    <row r="57" spans="1:15" ht="15" customHeight="1">
      <c r="A57" s="148"/>
      <c r="B57" s="71" t="s">
        <v>79</v>
      </c>
      <c r="C57" s="52"/>
      <c r="D57" s="52"/>
      <c r="E57" s="52"/>
      <c r="F57" s="52"/>
      <c r="G57" s="66"/>
      <c r="H57" s="52"/>
      <c r="I57" s="72"/>
      <c r="J57" s="111">
        <f>J55*0.2642</f>
        <v>18970.310328</v>
      </c>
      <c r="K57" s="112">
        <v>1</v>
      </c>
      <c r="L57" s="149">
        <f>IF(J$55=0,0,100*J57/J$59)</f>
        <v>20.898591994937512</v>
      </c>
      <c r="O57" s="20"/>
    </row>
    <row r="58" spans="1:15" ht="9.9499999999999993" customHeight="1">
      <c r="A58" s="146"/>
      <c r="B58" s="60"/>
      <c r="C58" s="60"/>
      <c r="D58" s="60"/>
      <c r="E58" s="60"/>
      <c r="F58" s="60"/>
      <c r="G58" s="80"/>
      <c r="H58" s="60"/>
      <c r="I58" s="81"/>
      <c r="J58" s="81"/>
      <c r="K58" s="119"/>
      <c r="L58" s="147"/>
    </row>
    <row r="59" spans="1:15" ht="15" customHeight="1">
      <c r="A59" s="148"/>
      <c r="B59" s="73" t="s">
        <v>8</v>
      </c>
      <c r="C59" s="52"/>
      <c r="D59" s="52"/>
      <c r="E59" s="52"/>
      <c r="F59" s="52"/>
      <c r="G59" s="66"/>
      <c r="H59" s="52"/>
      <c r="I59" s="72"/>
      <c r="J59" s="69">
        <f>J55+J57</f>
        <v>90773.150327999989</v>
      </c>
      <c r="K59" s="35"/>
      <c r="L59" s="150">
        <f>SUM(L10:L58)</f>
        <v>97.469471984061528</v>
      </c>
    </row>
    <row r="60" spans="1:15" ht="15" customHeight="1">
      <c r="A60" s="146"/>
      <c r="B60" s="117"/>
      <c r="C60" s="60"/>
      <c r="D60" s="60"/>
      <c r="E60" s="60"/>
      <c r="F60" s="60"/>
      <c r="G60" s="80"/>
      <c r="H60" s="60"/>
      <c r="I60" s="81"/>
      <c r="J60" s="118"/>
      <c r="K60" s="119"/>
      <c r="L60" s="144"/>
    </row>
    <row r="61" spans="1:15" ht="15" customHeight="1">
      <c r="A61" s="146"/>
      <c r="B61" s="117"/>
      <c r="C61" s="60"/>
      <c r="D61" s="60"/>
      <c r="E61" s="60"/>
      <c r="F61" s="60"/>
      <c r="G61" s="80"/>
      <c r="H61" s="60"/>
      <c r="I61" s="81"/>
      <c r="J61" s="118"/>
      <c r="K61" s="119"/>
      <c r="L61" s="144"/>
    </row>
    <row r="62" spans="1:15" ht="15" customHeight="1">
      <c r="A62" s="146"/>
      <c r="B62" s="60"/>
      <c r="C62" s="60"/>
      <c r="D62" s="60"/>
      <c r="E62" s="60"/>
      <c r="F62" s="60"/>
      <c r="G62" s="80"/>
      <c r="H62" s="60"/>
      <c r="I62" s="81"/>
      <c r="J62" s="81"/>
      <c r="K62" s="119"/>
      <c r="L62" s="147"/>
    </row>
    <row r="63" spans="1:15" ht="15" customHeight="1">
      <c r="A63" s="146"/>
      <c r="B63" s="60"/>
      <c r="C63" s="60"/>
      <c r="D63" s="60"/>
      <c r="E63" s="60"/>
      <c r="F63" s="60"/>
      <c r="G63" s="80"/>
      <c r="H63" s="60"/>
      <c r="I63" s="81"/>
      <c r="J63" s="81"/>
      <c r="K63" s="119"/>
      <c r="L63" s="147"/>
      <c r="O63" s="21"/>
    </row>
    <row r="64" spans="1:15" ht="15" customHeight="1">
      <c r="A64" s="146"/>
      <c r="B64" s="60"/>
      <c r="C64" s="60"/>
      <c r="D64" s="60"/>
      <c r="E64" s="60" t="s">
        <v>46</v>
      </c>
      <c r="F64" s="60"/>
      <c r="G64" s="80"/>
      <c r="H64" s="60"/>
      <c r="I64" s="81"/>
      <c r="J64" s="81" t="s">
        <v>10</v>
      </c>
      <c r="K64" s="119"/>
      <c r="L64" s="147"/>
    </row>
    <row r="65" spans="1:12" ht="15" customHeight="1">
      <c r="A65" s="201">
        <v>42424</v>
      </c>
      <c r="B65" s="202"/>
      <c r="C65" s="60"/>
      <c r="D65" s="60"/>
      <c r="E65" s="74" t="s">
        <v>45</v>
      </c>
      <c r="F65" s="75"/>
      <c r="G65" s="76"/>
      <c r="H65" s="60"/>
      <c r="I65" s="81"/>
      <c r="J65" s="77" t="s">
        <v>9</v>
      </c>
      <c r="K65" s="78"/>
      <c r="L65" s="151"/>
    </row>
    <row r="66" spans="1:12" ht="15" customHeight="1">
      <c r="A66" s="152" t="s">
        <v>5</v>
      </c>
      <c r="B66" s="79"/>
      <c r="C66" s="60"/>
      <c r="D66" s="60"/>
      <c r="E66" s="153" t="s">
        <v>24</v>
      </c>
      <c r="F66" s="60"/>
      <c r="G66" s="80"/>
      <c r="H66" s="60"/>
      <c r="I66" s="81"/>
      <c r="J66" s="154" t="s">
        <v>11</v>
      </c>
      <c r="K66" s="119"/>
      <c r="L66" s="147"/>
    </row>
    <row r="67" spans="1:12" ht="15" customHeight="1">
      <c r="A67" s="155"/>
      <c r="B67" s="60"/>
      <c r="C67" s="156"/>
      <c r="D67" s="156"/>
      <c r="E67" s="122" t="s">
        <v>25</v>
      </c>
      <c r="F67" s="60"/>
      <c r="G67" s="80"/>
      <c r="H67" s="60"/>
      <c r="I67" s="81"/>
      <c r="J67" s="200" t="s">
        <v>6</v>
      </c>
      <c r="K67" s="200"/>
      <c r="L67" s="147"/>
    </row>
    <row r="68" spans="1:12" ht="15" customHeight="1">
      <c r="A68" s="157"/>
      <c r="B68" s="158"/>
      <c r="C68" s="158"/>
      <c r="D68" s="158"/>
      <c r="E68" s="158"/>
      <c r="F68" s="158"/>
      <c r="G68" s="159"/>
      <c r="H68" s="60"/>
      <c r="I68" s="81"/>
      <c r="J68" s="81"/>
      <c r="K68" s="119"/>
      <c r="L68" s="147"/>
    </row>
    <row r="69" spans="1:12" ht="13.5" thickBot="1">
      <c r="A69" s="160"/>
      <c r="B69" s="161"/>
      <c r="C69" s="161"/>
      <c r="D69" s="161"/>
      <c r="E69" s="161"/>
      <c r="F69" s="161"/>
      <c r="G69" s="162"/>
      <c r="H69" s="163"/>
      <c r="I69" s="164"/>
      <c r="J69" s="164"/>
      <c r="K69" s="165"/>
      <c r="L69" s="166"/>
    </row>
    <row r="70" spans="1:12" ht="12.75">
      <c r="A70" s="85"/>
      <c r="B70" s="86"/>
      <c r="C70" s="86"/>
      <c r="D70" s="86"/>
      <c r="E70" s="86"/>
      <c r="F70" s="86"/>
      <c r="G70" s="85"/>
      <c r="H70" s="82"/>
      <c r="I70" s="83"/>
      <c r="J70" s="83"/>
      <c r="K70" s="84"/>
      <c r="L70" s="82"/>
    </row>
  </sheetData>
  <mergeCells count="35">
    <mergeCell ref="G7:L7"/>
    <mergeCell ref="L29:L38"/>
    <mergeCell ref="B34:F34"/>
    <mergeCell ref="B27:F27"/>
    <mergeCell ref="L39:L53"/>
    <mergeCell ref="L20:L28"/>
    <mergeCell ref="B17:C17"/>
    <mergeCell ref="B26:F26"/>
    <mergeCell ref="J67:K67"/>
    <mergeCell ref="A65:B65"/>
    <mergeCell ref="B32:F32"/>
    <mergeCell ref="B35:F35"/>
    <mergeCell ref="B50:F50"/>
    <mergeCell ref="B45:F45"/>
    <mergeCell ref="B43:F43"/>
    <mergeCell ref="B42:F42"/>
    <mergeCell ref="B41:F41"/>
    <mergeCell ref="B40:F40"/>
    <mergeCell ref="B36:F36"/>
    <mergeCell ref="A3:L3"/>
    <mergeCell ref="B9:F9"/>
    <mergeCell ref="B44:F44"/>
    <mergeCell ref="B52:F52"/>
    <mergeCell ref="B46:F46"/>
    <mergeCell ref="B47:F47"/>
    <mergeCell ref="B48:F48"/>
    <mergeCell ref="B49:F49"/>
    <mergeCell ref="A4:F4"/>
    <mergeCell ref="A5:G5"/>
    <mergeCell ref="B51:F51"/>
    <mergeCell ref="H5:J5"/>
    <mergeCell ref="L18:L19"/>
    <mergeCell ref="L10:L17"/>
    <mergeCell ref="B11:F11"/>
    <mergeCell ref="B31:F31"/>
  </mergeCells>
  <phoneticPr fontId="0" type="noConversion"/>
  <printOptions horizontalCentered="1"/>
  <pageMargins left="0.25" right="0.25" top="0.75" bottom="0.75" header="0.3" footer="0.3"/>
  <pageSetup paperSize="9" scale="80" fitToHeight="5" orientation="portrait" horizontalDpi="300" r:id="rId1"/>
  <headerFooter alignWithMargins="0">
    <oddFooter>MO 41.155 v01 - Proponente - Unidade Não Isolada - Urbanização e Infraestrutura - Orçamento, Cronograma, PLS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ORÇAurb</vt:lpstr>
      <vt:lpstr>ORÇAurb!Area_de_impressao</vt:lpstr>
      <vt:lpstr>ORÇAurb!Titulos_de_impressao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Engenharia</cp:lastModifiedBy>
  <cp:lastPrinted>2015-11-04T17:34:54Z</cp:lastPrinted>
  <dcterms:created xsi:type="dcterms:W3CDTF">1997-10-28T18:59:41Z</dcterms:created>
  <dcterms:modified xsi:type="dcterms:W3CDTF">2016-02-25T19:04:00Z</dcterms:modified>
</cp:coreProperties>
</file>