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/>
  <bookViews>
    <workbookView xWindow="11715" yWindow="-135" windowWidth="10755" windowHeight="9780"/>
  </bookViews>
  <sheets>
    <sheet name="Orçamento" sheetId="3" r:id="rId1"/>
  </sheets>
  <definedNames>
    <definedName name="_xlnm.Print_Area" localSheetId="0">Orçamento!$B$1:$K$81</definedName>
    <definedName name="_xlnm.Print_Titles" localSheetId="0">Orçamento!$1:$11</definedName>
  </definedNames>
  <calcPr calcId="125725"/>
</workbook>
</file>

<file path=xl/calcChain.xml><?xml version="1.0" encoding="utf-8"?>
<calcChain xmlns="http://schemas.openxmlformats.org/spreadsheetml/2006/main">
  <c r="K72" i="3"/>
  <c r="K70"/>
  <c r="K68"/>
  <c r="K14"/>
  <c r="K13"/>
  <c r="K16"/>
  <c r="K17" s="1"/>
  <c r="K54"/>
  <c r="K53"/>
  <c r="K52"/>
  <c r="K51"/>
  <c r="K50"/>
  <c r="K49"/>
  <c r="K31"/>
  <c r="K45"/>
  <c r="K46" s="1"/>
  <c r="K40"/>
  <c r="K30"/>
  <c r="K55" l="1"/>
  <c r="K65"/>
  <c r="K66" s="1"/>
  <c r="K56" l="1"/>
  <c r="K61"/>
  <c r="K62" l="1"/>
  <c r="K32"/>
  <c r="K29"/>
  <c r="K33" l="1"/>
  <c r="K25"/>
  <c r="K24"/>
  <c r="K26" l="1"/>
  <c r="K41" l="1"/>
  <c r="K20"/>
  <c r="K21" s="1"/>
  <c r="K36"/>
  <c r="K42" l="1"/>
  <c r="K37"/>
  <c r="M17"/>
  <c r="M37" l="1"/>
</calcChain>
</file>

<file path=xl/comments1.xml><?xml version="1.0" encoding="utf-8"?>
<comments xmlns="http://schemas.openxmlformats.org/spreadsheetml/2006/main">
  <authors>
    <author>CAIXA ECONOMICA FEDRAL</author>
  </authors>
  <commentList>
    <comment ref="B77" author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F79" author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  <comment ref="K79" authorId="0">
      <text>
        <r>
          <rPr>
            <sz val="8"/>
            <color indexed="81"/>
            <rFont val="Tahoma"/>
            <family val="2"/>
          </rPr>
          <t xml:space="preserve">Digite aqui
</t>
        </r>
      </text>
    </comment>
  </commentList>
</comments>
</file>

<file path=xl/sharedStrings.xml><?xml version="1.0" encoding="utf-8"?>
<sst xmlns="http://schemas.openxmlformats.org/spreadsheetml/2006/main" count="99" uniqueCount="68">
  <si>
    <t>SERVIÇO</t>
  </si>
  <si>
    <t>CUSTO TOTAL DO ÍTEM</t>
  </si>
  <si>
    <t>PAISAGISMO</t>
  </si>
  <si>
    <t>CUSTO TOTAL  C/ BDI</t>
  </si>
  <si>
    <t>m2</t>
  </si>
  <si>
    <t>m3</t>
  </si>
  <si>
    <t>DIVERSOS</t>
  </si>
  <si>
    <t>74236/001</t>
  </si>
  <si>
    <t>m</t>
  </si>
  <si>
    <t>.</t>
  </si>
  <si>
    <t>PINTURA</t>
  </si>
  <si>
    <t>PAREDES E PAINÉIS</t>
  </si>
  <si>
    <t>REVESTIMENTO</t>
  </si>
  <si>
    <t>PISOS</t>
  </si>
  <si>
    <t>74245/001</t>
  </si>
  <si>
    <t>PINTURA COM TINTA ACRILICA PARA PISOS EM QUADRAS POLIESPORTIVAS</t>
  </si>
  <si>
    <t>GRAMA BATATAIS EM PLACAS</t>
  </si>
  <si>
    <t>PISTA DE SKATE</t>
  </si>
  <si>
    <t>MOBILIÁRIO E EQUIPAMENTOS</t>
  </si>
  <si>
    <t>PLAY GROUND/APARELHOS GINASTICA</t>
  </si>
  <si>
    <t>PISO EM GRANILITE BRANCO, ESPESSURA 8 MM, INCLUSO JUNTAS DE DILATACAO PLASTICAS E POLIMENTO MECANIZADO</t>
  </si>
  <si>
    <t>MERCADO</t>
  </si>
  <si>
    <t>PLANILHA ORÇAMENTÁRIA</t>
  </si>
  <si>
    <t>73892/00</t>
  </si>
  <si>
    <t>CÓDIGO</t>
  </si>
  <si>
    <t>UNID</t>
  </si>
  <si>
    <t>QUANT.</t>
  </si>
  <si>
    <t>CUSTO UNIT.</t>
  </si>
  <si>
    <t>CUSTO TOTAL</t>
  </si>
  <si>
    <r>
      <t>EMPREENDIMENTO:</t>
    </r>
    <r>
      <rPr>
        <b/>
        <sz val="9"/>
        <rFont val="SansSerif"/>
        <charset val="2"/>
      </rPr>
      <t xml:space="preserve"> REVITALIZAÇÃO DA PRAÇA DO SKATE</t>
    </r>
  </si>
  <si>
    <r>
      <t>PROPONENTE</t>
    </r>
    <r>
      <rPr>
        <b/>
        <sz val="9"/>
        <rFont val="MS Sans Serif"/>
      </rPr>
      <t>: PREFEITURA MUNICIPAL DE ALTO PARAÍSO DE GOIÁS-GO</t>
    </r>
  </si>
  <si>
    <t>TOTAL GERAL SEM BDI</t>
  </si>
  <si>
    <t>GUARDA-CORPO EM TUBO DE ACO GALVANIZADO 1 1/2"</t>
  </si>
  <si>
    <t>Arq. Urb.-CAU 61.760-1</t>
  </si>
  <si>
    <t xml:space="preserve">ESCORREGADOR DE TRONCO </t>
  </si>
  <si>
    <t>ud</t>
  </si>
  <si>
    <t>CARROSSEL</t>
  </si>
  <si>
    <t>GANGORRA TRONCO</t>
  </si>
  <si>
    <t xml:space="preserve">BALANÇO TRONCO </t>
  </si>
  <si>
    <t>MEIO-FIO DE CONCRETO PRE-MOLDADO 12 X 30 CM, SOBRE BASE DE CONCRETO SIMPLES E REJUNTADO COM ARGAMASSA TRACO 1:3 (CIMENTO E AREIA)</t>
  </si>
  <si>
    <t>ml</t>
  </si>
  <si>
    <t>AREIA AMARELA, AREIA BARRADA OU ARENOSO (RETIRADA NO AREAL, SEM TRANSPORTE)</t>
  </si>
  <si>
    <t>MESA DE CONCRETO REDONDA  0,80 COM BANCOS</t>
  </si>
  <si>
    <t>________________________________</t>
  </si>
  <si>
    <t xml:space="preserve">HERMES LIMA  JUNIOR </t>
  </si>
  <si>
    <t>ARQUITETO E URBANISTA - CAU: 61.760-1</t>
  </si>
  <si>
    <t>SUBSTITUIÇÃO DA MADEIRA DE LEI DA TABELA DE BASQUETE - INCLUSO PINTURA</t>
  </si>
  <si>
    <t>BANCO CONCRETO POLIDO ALV.TIJOLO APARENTE ESC.20 SL , com 2m</t>
  </si>
  <si>
    <t>73794/001</t>
  </si>
  <si>
    <t>PINTURA COM TINTA PROTETORA ACABAMENTO GRAFITE ESMALTE SOBRE SUPERFICIE METALICA, 2 DEMAOS</t>
  </si>
  <si>
    <t>REBOCO ARGAMASSA TRACO 1:2 (CAL E AREIA FINA PENEIRADA), ESPESSURA 0,5 COM, PREPARO MANUAL DA ARGAMASSA</t>
  </si>
  <si>
    <t>PINTURA ESMALTE BRILHANTE (2 DEMAOS) SOBRE SUPERFICIE METALICA, INCLUSIVE PROTECAO COM ZARCAO (1 DEMAO)</t>
  </si>
  <si>
    <t>EXECUÇÃO DE PASSEIO (CALÇADA) EM CONCRETO (CIMENTO/AREIA/SEIXO ROLADO), PREPARO MECÂNICO, ESPESSURA 7CM, COM JUNTA DE DILATAÇÃO EM MADEIRA, INCLUSO LANÇAMENTO E ADENSAMENTO</t>
  </si>
  <si>
    <t>DATA-BASE: SINAPI-ABRIL/2015</t>
  </si>
  <si>
    <t>AGETOP ref.01/09/15 cod.271307</t>
  </si>
  <si>
    <t>AGETOP ref.01/09/15 cod.240210</t>
  </si>
  <si>
    <t>CHAPISCO APLICADO TANTO EM PILARES E VIGAS DE CONCRETO COMO EM ALVENARIAS DE PAREDES INTERNAS, COM COLHER DE PEDREIRO. ARGAMASSA TRAÇO 1:3 COM PREPARO MANUAL. AF_06/2014</t>
  </si>
  <si>
    <t>ALVENARIA EM TIJOLO CERAMICO MACICO 5X10X20CM 1/2 VEZ (ESPESSURA 10CM) 
, ASSENTADO COM ARGAMASSA TRACO 1:2:8 (CIMENTO, CAL E AREIA)</t>
  </si>
  <si>
    <t>PINTURA PVA, TRES DEMAOS</t>
  </si>
  <si>
    <t>ud.</t>
  </si>
  <si>
    <t>ADMINISTRAÇÃO LOCAL DA OBRA</t>
  </si>
  <si>
    <t>9.1</t>
  </si>
  <si>
    <t>9.2</t>
  </si>
  <si>
    <t>PLACA DA OBRA</t>
  </si>
  <si>
    <t>74209/001</t>
  </si>
  <si>
    <t>PLACA DE OBRA EM CHAPA DE ACO GALVANIZADO</t>
  </si>
  <si>
    <t>BDI (26,42%)</t>
  </si>
  <si>
    <t>Alto Paraiso de Goiás, 24 de fevereiro de 2016.</t>
  </si>
</sst>
</file>

<file path=xl/styles.xml><?xml version="1.0" encoding="utf-8"?>
<styleSheet xmlns="http://schemas.openxmlformats.org/spreadsheetml/2006/main">
  <numFmts count="5">
    <numFmt numFmtId="8" formatCode="&quot;R$&quot;\ #,##0.00;[Red]\-&quot;R$&quot;\ #,##0.00"/>
    <numFmt numFmtId="43" formatCode="_-* #,##0.00_-;\-* #,##0.00_-;_-* &quot;-&quot;??_-;_-@_-"/>
    <numFmt numFmtId="164" formatCode="0.00_)"/>
    <numFmt numFmtId="165" formatCode="_(* #,##0.00_);_(* \(#,##0.00\);_(* &quot;-&quot;??_);_(@_)"/>
    <numFmt numFmtId="166" formatCode="_(&quot;R$&quot;* #,##0.00_);_(&quot;R$&quot;* \(#,##0.00\);_(&quot;R$&quot;* &quot;-&quot;??_);_(@_)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7"/>
      <color indexed="12"/>
      <name val="MS Sans Serif"/>
      <family val="2"/>
    </font>
    <font>
      <sz val="8"/>
      <name val="MS Sans Serif"/>
      <family val="2"/>
    </font>
    <font>
      <sz val="8"/>
      <color indexed="12"/>
      <name val="MS Sans Serif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sz val="6.5"/>
      <name val="Arial"/>
      <family val="2"/>
    </font>
    <font>
      <b/>
      <sz val="6.5"/>
      <name val="Arial"/>
      <family val="2"/>
    </font>
    <font>
      <b/>
      <sz val="8.5"/>
      <name val="MS Sans Serif"/>
      <family val="2"/>
    </font>
    <font>
      <sz val="6"/>
      <name val="MS Sans Serif"/>
      <family val="2"/>
    </font>
    <font>
      <sz val="8.5"/>
      <name val="MS Sans Serif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8"/>
      <color rgb="FF000000"/>
      <name val="Tahoma"/>
      <family val="2"/>
    </font>
    <font>
      <sz val="9"/>
      <name val="MS Sans Serif"/>
    </font>
    <font>
      <b/>
      <sz val="8"/>
      <name val="MS Sans Serif"/>
    </font>
    <font>
      <b/>
      <sz val="12"/>
      <name val="MS Sans Serif"/>
    </font>
    <font>
      <sz val="9"/>
      <name val="SansSerif"/>
      <charset val="2"/>
    </font>
    <font>
      <b/>
      <sz val="9"/>
      <name val="SansSerif"/>
      <charset val="2"/>
    </font>
    <font>
      <b/>
      <sz val="9"/>
      <name val="MS Sans Serif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8"/>
      <color rgb="FFFF0000"/>
      <name val="MS Sans Serif"/>
      <family val="2"/>
    </font>
    <font>
      <sz val="10"/>
      <color rgb="FFFF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4" fontId="6" fillId="0" borderId="0" xfId="0" applyNumberFormat="1" applyFont="1" applyProtection="1"/>
    <xf numFmtId="0" fontId="5" fillId="0" borderId="0" xfId="0" applyFont="1" applyBorder="1" applyProtection="1"/>
    <xf numFmtId="0" fontId="15" fillId="0" borderId="10" xfId="0" applyFont="1" applyFill="1" applyBorder="1"/>
    <xf numFmtId="0" fontId="6" fillId="0" borderId="11" xfId="0" applyFont="1" applyFill="1" applyBorder="1"/>
    <xf numFmtId="2" fontId="13" fillId="0" borderId="11" xfId="0" applyNumberFormat="1" applyFont="1" applyFill="1" applyBorder="1"/>
    <xf numFmtId="4" fontId="13" fillId="0" borderId="11" xfId="0" applyNumberFormat="1" applyFont="1" applyFill="1" applyBorder="1"/>
    <xf numFmtId="0" fontId="13" fillId="0" borderId="11" xfId="0" applyFont="1" applyFill="1" applyBorder="1"/>
    <xf numFmtId="10" fontId="13" fillId="0" borderId="11" xfId="0" applyNumberFormat="1" applyFont="1" applyFill="1" applyBorder="1" applyAlignment="1">
      <alignment horizontal="center"/>
    </xf>
    <xf numFmtId="4" fontId="6" fillId="0" borderId="11" xfId="0" applyNumberFormat="1" applyFont="1" applyBorder="1" applyProtection="1"/>
    <xf numFmtId="4" fontId="6" fillId="0" borderId="0" xfId="0" applyNumberFormat="1" applyFont="1" applyBorder="1" applyProtection="1"/>
    <xf numFmtId="0" fontId="12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7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wrapText="1"/>
    </xf>
    <xf numFmtId="0" fontId="6" fillId="0" borderId="0" xfId="0" applyFont="1" applyFill="1" applyProtection="1"/>
    <xf numFmtId="4" fontId="6" fillId="0" borderId="14" xfId="0" applyNumberFormat="1" applyFont="1" applyBorder="1" applyProtection="1"/>
    <xf numFmtId="0" fontId="2" fillId="0" borderId="0" xfId="0" applyFont="1"/>
    <xf numFmtId="0" fontId="6" fillId="0" borderId="5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left" wrapText="1"/>
    </xf>
    <xf numFmtId="0" fontId="6" fillId="0" borderId="6" xfId="0" applyFont="1" applyBorder="1" applyAlignment="1" applyProtection="1">
      <alignment horizontal="left" wrapText="1"/>
    </xf>
    <xf numFmtId="0" fontId="6" fillId="0" borderId="8" xfId="0" applyFont="1" applyFill="1" applyBorder="1" applyAlignment="1" applyProtection="1">
      <alignment horizontal="left" wrapText="1"/>
    </xf>
    <xf numFmtId="0" fontId="26" fillId="0" borderId="9" xfId="0" applyFont="1" applyFill="1" applyBorder="1" applyAlignment="1">
      <alignment horizontal="justify" vertical="center" wrapText="1"/>
    </xf>
    <xf numFmtId="2" fontId="6" fillId="0" borderId="0" xfId="0" applyNumberFormat="1" applyFont="1" applyProtection="1"/>
    <xf numFmtId="43" fontId="6" fillId="0" borderId="0" xfId="1" applyFont="1" applyProtection="1"/>
    <xf numFmtId="43" fontId="6" fillId="0" borderId="0" xfId="0" applyNumberFormat="1" applyFont="1" applyProtection="1"/>
    <xf numFmtId="0" fontId="9" fillId="0" borderId="8" xfId="0" applyFont="1" applyBorder="1" applyAlignment="1" applyProtection="1">
      <alignment horizontal="left" wrapText="1"/>
    </xf>
    <xf numFmtId="0" fontId="13" fillId="0" borderId="12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15" fillId="0" borderId="0" xfId="0" applyNumberFormat="1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0" fontId="14" fillId="0" borderId="0" xfId="0" applyFont="1" applyBorder="1" applyAlignment="1" applyProtection="1">
      <alignment wrapText="1"/>
    </xf>
    <xf numFmtId="4" fontId="6" fillId="0" borderId="0" xfId="0" applyNumberFormat="1" applyFont="1" applyBorder="1" applyAlignment="1" applyProtection="1">
      <alignment wrapText="1"/>
    </xf>
    <xf numFmtId="4" fontId="6" fillId="0" borderId="13" xfId="0" applyNumberFormat="1" applyFont="1" applyBorder="1" applyAlignment="1" applyProtection="1">
      <alignment wrapText="1"/>
    </xf>
    <xf numFmtId="0" fontId="14" fillId="0" borderId="12" xfId="0" applyFont="1" applyFill="1" applyBorder="1" applyAlignment="1" applyProtection="1">
      <alignment wrapText="1"/>
      <protection locked="0"/>
    </xf>
    <xf numFmtId="0" fontId="9" fillId="0" borderId="0" xfId="0" applyFont="1" applyFill="1" applyBorder="1" applyAlignment="1">
      <alignment wrapText="1"/>
    </xf>
    <xf numFmtId="0" fontId="16" fillId="0" borderId="0" xfId="0" applyFont="1" applyBorder="1" applyAlignment="1" applyProtection="1">
      <alignment wrapText="1"/>
      <protection locked="0"/>
    </xf>
    <xf numFmtId="2" fontId="13" fillId="0" borderId="0" xfId="0" applyNumberFormat="1" applyFont="1" applyFill="1" applyBorder="1" applyAlignment="1" applyProtection="1">
      <alignment wrapText="1"/>
      <protection locked="0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0" fillId="0" borderId="18" xfId="0" applyFont="1" applyBorder="1" applyAlignment="1" applyProtection="1">
      <alignment horizontal="center" wrapText="1"/>
    </xf>
    <xf numFmtId="4" fontId="20" fillId="0" borderId="18" xfId="0" applyNumberFormat="1" applyFont="1" applyBorder="1" applyAlignment="1" applyProtection="1">
      <alignment horizontal="center" wrapText="1"/>
    </xf>
    <xf numFmtId="0" fontId="9" fillId="0" borderId="7" xfId="0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10" fillId="0" borderId="3" xfId="0" applyFont="1" applyBorder="1" applyAlignment="1" applyProtection="1">
      <alignment wrapText="1"/>
    </xf>
    <xf numFmtId="0" fontId="10" fillId="0" borderId="2" xfId="0" applyFont="1" applyBorder="1" applyAlignment="1" applyProtection="1">
      <alignment wrapText="1"/>
    </xf>
    <xf numFmtId="4" fontId="6" fillId="0" borderId="5" xfId="0" applyNumberFormat="1" applyFont="1" applyBorder="1" applyAlignment="1" applyProtection="1">
      <alignment wrapText="1"/>
    </xf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wrapText="1"/>
    </xf>
    <xf numFmtId="0" fontId="28" fillId="0" borderId="7" xfId="0" applyFont="1" applyBorder="1" applyAlignment="1" applyProtection="1">
      <alignment horizontal="center" wrapText="1"/>
    </xf>
    <xf numFmtId="0" fontId="9" fillId="0" borderId="4" xfId="0" applyFont="1" applyBorder="1" applyAlignment="1" applyProtection="1">
      <alignment horizontal="left" wrapText="1"/>
    </xf>
    <xf numFmtId="0" fontId="6" fillId="2" borderId="7" xfId="0" applyFont="1" applyFill="1" applyBorder="1" applyAlignment="1" applyProtection="1">
      <alignment horizontal="center" wrapText="1"/>
    </xf>
    <xf numFmtId="164" fontId="6" fillId="2" borderId="7" xfId="0" applyNumberFormat="1" applyFont="1" applyFill="1" applyBorder="1" applyAlignment="1" applyProtection="1">
      <alignment wrapText="1"/>
    </xf>
    <xf numFmtId="4" fontId="6" fillId="2" borderId="7" xfId="0" applyNumberFormat="1" applyFont="1" applyFill="1" applyBorder="1" applyAlignment="1" applyProtection="1">
      <alignment wrapText="1"/>
    </xf>
    <xf numFmtId="4" fontId="8" fillId="0" borderId="5" xfId="0" applyNumberFormat="1" applyFont="1" applyBorder="1" applyAlignment="1" applyProtection="1">
      <alignment wrapText="1"/>
    </xf>
    <xf numFmtId="0" fontId="9" fillId="0" borderId="7" xfId="0" applyFont="1" applyFill="1" applyBorder="1" applyAlignment="1" applyProtection="1">
      <alignment horizontal="center" wrapText="1"/>
    </xf>
    <xf numFmtId="4" fontId="6" fillId="0" borderId="7" xfId="0" applyNumberFormat="1" applyFont="1" applyBorder="1" applyAlignment="1" applyProtection="1">
      <alignment wrapText="1"/>
    </xf>
    <xf numFmtId="0" fontId="6" fillId="0" borderId="7" xfId="0" applyFont="1" applyFill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wrapText="1"/>
      <protection locked="0"/>
    </xf>
    <xf numFmtId="164" fontId="6" fillId="0" borderId="7" xfId="0" applyNumberFormat="1" applyFont="1" applyBorder="1" applyAlignment="1" applyProtection="1">
      <alignment wrapText="1"/>
      <protection locked="0"/>
    </xf>
    <xf numFmtId="4" fontId="6" fillId="0" borderId="7" xfId="0" applyNumberFormat="1" applyFont="1" applyBorder="1" applyAlignment="1" applyProtection="1">
      <alignment wrapText="1"/>
      <protection locked="0"/>
    </xf>
    <xf numFmtId="0" fontId="4" fillId="0" borderId="7" xfId="0" applyFont="1" applyFill="1" applyBorder="1" applyAlignment="1">
      <alignment horizontal="center" wrapText="1"/>
    </xf>
    <xf numFmtId="0" fontId="10" fillId="0" borderId="8" xfId="0" applyFont="1" applyBorder="1" applyAlignment="1" applyProtection="1">
      <alignment wrapText="1"/>
    </xf>
    <xf numFmtId="0" fontId="10" fillId="0" borderId="6" xfId="0" applyFont="1" applyBorder="1" applyAlignment="1" applyProtection="1">
      <alignment wrapText="1"/>
    </xf>
    <xf numFmtId="0" fontId="10" fillId="0" borderId="8" xfId="0" applyFont="1" applyBorder="1" applyAlignment="1" applyProtection="1">
      <alignment horizontal="left" wrapText="1"/>
    </xf>
    <xf numFmtId="0" fontId="10" fillId="0" borderId="6" xfId="0" applyFont="1" applyBorder="1" applyAlignment="1" applyProtection="1">
      <alignment horizontal="left" wrapText="1"/>
    </xf>
    <xf numFmtId="0" fontId="28" fillId="0" borderId="7" xfId="0" applyFont="1" applyFill="1" applyBorder="1" applyAlignment="1" applyProtection="1">
      <alignment horizontal="center" wrapText="1"/>
    </xf>
    <xf numFmtId="0" fontId="29" fillId="0" borderId="7" xfId="0" applyFont="1" applyFill="1" applyBorder="1" applyAlignment="1">
      <alignment horizontal="center" wrapText="1"/>
    </xf>
    <xf numFmtId="0" fontId="9" fillId="0" borderId="0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wrapText="1"/>
    </xf>
    <xf numFmtId="0" fontId="9" fillId="0" borderId="3" xfId="0" applyFont="1" applyFill="1" applyBorder="1" applyAlignment="1" applyProtection="1">
      <alignment horizontal="left" wrapText="1"/>
    </xf>
    <xf numFmtId="0" fontId="6" fillId="0" borderId="3" xfId="0" applyFont="1" applyFill="1" applyBorder="1" applyAlignment="1" applyProtection="1">
      <alignment wrapText="1"/>
    </xf>
    <xf numFmtId="0" fontId="10" fillId="0" borderId="3" xfId="0" applyFont="1" applyFill="1" applyBorder="1" applyAlignment="1" applyProtection="1">
      <alignment wrapText="1"/>
    </xf>
    <xf numFmtId="0" fontId="10" fillId="0" borderId="2" xfId="0" applyFont="1" applyFill="1" applyBorder="1" applyAlignment="1" applyProtection="1">
      <alignment wrapText="1"/>
    </xf>
    <xf numFmtId="0" fontId="6" fillId="0" borderId="1" xfId="2" applyFont="1" applyBorder="1" applyAlignment="1" applyProtection="1">
      <alignment horizontal="left" wrapText="1"/>
    </xf>
    <xf numFmtId="0" fontId="10" fillId="0" borderId="3" xfId="2" applyFont="1" applyBorder="1" applyAlignment="1" applyProtection="1">
      <alignment horizontal="left" wrapText="1"/>
      <protection locked="0"/>
    </xf>
    <xf numFmtId="0" fontId="10" fillId="0" borderId="3" xfId="2" applyFont="1" applyBorder="1" applyAlignment="1" applyProtection="1">
      <alignment horizontal="left" wrapText="1"/>
    </xf>
    <xf numFmtId="0" fontId="10" fillId="0" borderId="3" xfId="2" applyFont="1" applyBorder="1" applyAlignment="1" applyProtection="1">
      <alignment wrapText="1"/>
    </xf>
    <xf numFmtId="0" fontId="10" fillId="0" borderId="2" xfId="2" applyFont="1" applyBorder="1" applyAlignment="1" applyProtection="1">
      <alignment wrapText="1"/>
    </xf>
    <xf numFmtId="0" fontId="6" fillId="0" borderId="7" xfId="2" applyFont="1" applyBorder="1" applyAlignment="1" applyProtection="1">
      <alignment horizontal="center" wrapText="1"/>
      <protection locked="0"/>
    </xf>
    <xf numFmtId="164" fontId="6" fillId="2" borderId="7" xfId="2" applyNumberFormat="1" applyFont="1" applyFill="1" applyBorder="1" applyAlignment="1" applyProtection="1">
      <alignment wrapText="1"/>
      <protection locked="0"/>
    </xf>
    <xf numFmtId="4" fontId="6" fillId="2" borderId="7" xfId="2" applyNumberFormat="1" applyFont="1" applyFill="1" applyBorder="1" applyAlignment="1" applyProtection="1">
      <alignment wrapText="1"/>
      <protection locked="0"/>
    </xf>
    <xf numFmtId="164" fontId="6" fillId="0" borderId="7" xfId="0" applyNumberFormat="1" applyFont="1" applyFill="1" applyBorder="1" applyAlignment="1" applyProtection="1">
      <alignment wrapText="1"/>
      <protection locked="0"/>
    </xf>
    <xf numFmtId="4" fontId="6" fillId="2" borderId="7" xfId="0" applyNumberFormat="1" applyFont="1" applyFill="1" applyBorder="1" applyAlignment="1" applyProtection="1">
      <alignment wrapText="1"/>
      <protection locked="0"/>
    </xf>
    <xf numFmtId="0" fontId="29" fillId="0" borderId="7" xfId="0" applyFont="1" applyBorder="1" applyAlignment="1">
      <alignment horizontal="center" wrapText="1"/>
    </xf>
    <xf numFmtId="0" fontId="20" fillId="0" borderId="8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center" wrapText="1"/>
      <protection locked="0"/>
    </xf>
    <xf numFmtId="4" fontId="6" fillId="0" borderId="7" xfId="0" applyNumberFormat="1" applyFont="1" applyFill="1" applyBorder="1" applyAlignment="1" applyProtection="1">
      <alignment wrapText="1"/>
      <protection locked="0"/>
    </xf>
    <xf numFmtId="4" fontId="6" fillId="0" borderId="7" xfId="0" applyNumberFormat="1" applyFont="1" applyFill="1" applyBorder="1" applyAlignment="1" applyProtection="1">
      <alignment wrapText="1"/>
    </xf>
    <xf numFmtId="0" fontId="4" fillId="0" borderId="7" xfId="0" applyFont="1" applyBorder="1" applyAlignment="1">
      <alignment horizontal="center" wrapText="1"/>
    </xf>
    <xf numFmtId="0" fontId="9" fillId="0" borderId="3" xfId="0" applyFont="1" applyBorder="1" applyAlignment="1" applyProtection="1">
      <alignment horizontal="left" wrapText="1"/>
    </xf>
    <xf numFmtId="0" fontId="10" fillId="0" borderId="3" xfId="0" applyFont="1" applyBorder="1" applyAlignment="1">
      <alignment wrapText="1"/>
    </xf>
    <xf numFmtId="0" fontId="6" fillId="0" borderId="3" xfId="0" applyFont="1" applyBorder="1" applyAlignment="1" applyProtection="1">
      <alignment horizontal="center" wrapText="1"/>
    </xf>
    <xf numFmtId="164" fontId="6" fillId="0" borderId="3" xfId="0" applyNumberFormat="1" applyFont="1" applyBorder="1" applyAlignment="1" applyProtection="1">
      <alignment wrapText="1"/>
    </xf>
    <xf numFmtId="4" fontId="6" fillId="0" borderId="2" xfId="0" applyNumberFormat="1" applyFont="1" applyBorder="1" applyAlignment="1" applyProtection="1">
      <alignment wrapText="1"/>
    </xf>
    <xf numFmtId="0" fontId="6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wrapText="1"/>
    </xf>
    <xf numFmtId="4" fontId="6" fillId="0" borderId="0" xfId="0" applyNumberFormat="1" applyFont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0" fontId="5" fillId="0" borderId="6" xfId="0" applyFont="1" applyBorder="1" applyAlignment="1" applyProtection="1">
      <alignment wrapText="1"/>
    </xf>
    <xf numFmtId="0" fontId="0" fillId="0" borderId="7" xfId="0" applyFont="1" applyBorder="1" applyAlignment="1">
      <alignment wrapText="1"/>
    </xf>
    <xf numFmtId="8" fontId="25" fillId="0" borderId="7" xfId="0" applyNumberFormat="1" applyFont="1" applyBorder="1" applyAlignment="1">
      <alignment wrapText="1"/>
    </xf>
    <xf numFmtId="0" fontId="6" fillId="0" borderId="0" xfId="0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wrapText="1"/>
    </xf>
    <xf numFmtId="4" fontId="8" fillId="0" borderId="0" xfId="0" applyNumberFormat="1" applyFont="1" applyBorder="1" applyAlignment="1" applyProtection="1">
      <alignment wrapText="1"/>
    </xf>
    <xf numFmtId="0" fontId="6" fillId="0" borderId="9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4" fontId="6" fillId="0" borderId="8" xfId="0" applyNumberFormat="1" applyFont="1" applyBorder="1" applyAlignment="1" applyProtection="1">
      <alignment wrapText="1"/>
    </xf>
    <xf numFmtId="4" fontId="8" fillId="0" borderId="7" xfId="0" applyNumberFormat="1" applyFont="1" applyBorder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14" fontId="6" fillId="0" borderId="0" xfId="0" applyNumberFormat="1" applyFont="1" applyBorder="1" applyAlignment="1" applyProtection="1">
      <alignment horizontal="center" wrapText="1"/>
      <protection locked="0"/>
    </xf>
    <xf numFmtId="0" fontId="11" fillId="0" borderId="0" xfId="0" applyFont="1" applyBorder="1" applyAlignment="1">
      <alignment horizontal="center" wrapText="1"/>
    </xf>
    <xf numFmtId="0" fontId="7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left" wrapText="1"/>
    </xf>
    <xf numFmtId="0" fontId="10" fillId="0" borderId="0" xfId="0" applyFont="1" applyBorder="1" applyAlignment="1" applyProtection="1">
      <alignment wrapText="1"/>
      <protection locked="0"/>
    </xf>
    <xf numFmtId="4" fontId="10" fillId="0" borderId="0" xfId="0" applyNumberFormat="1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0" fontId="6" fillId="0" borderId="7" xfId="2" applyFont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9" xfId="2" applyFont="1" applyBorder="1" applyAlignment="1" applyProtection="1">
      <alignment horizontal="left" wrapText="1"/>
    </xf>
    <xf numFmtId="0" fontId="6" fillId="0" borderId="8" xfId="2" applyFont="1" applyBorder="1" applyAlignment="1" applyProtection="1">
      <alignment horizontal="left" wrapText="1"/>
    </xf>
    <xf numFmtId="0" fontId="3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/>
    <xf numFmtId="0" fontId="3" fillId="0" borderId="0" xfId="2" applyFont="1" applyBorder="1" applyAlignment="1"/>
    <xf numFmtId="0" fontId="16" fillId="0" borderId="0" xfId="2" applyFont="1" applyAlignment="1"/>
    <xf numFmtId="0" fontId="9" fillId="0" borderId="8" xfId="0" applyFont="1" applyBorder="1" applyAlignment="1" applyProtection="1">
      <alignment horizontal="left" wrapText="1"/>
    </xf>
    <xf numFmtId="0" fontId="9" fillId="0" borderId="8" xfId="0" applyFont="1" applyBorder="1" applyAlignment="1" applyProtection="1">
      <alignment horizontal="left" wrapText="1"/>
    </xf>
    <xf numFmtId="0" fontId="9" fillId="0" borderId="8" xfId="2" applyFont="1" applyBorder="1" applyAlignment="1" applyProtection="1">
      <alignment horizontal="left"/>
    </xf>
    <xf numFmtId="0" fontId="9" fillId="0" borderId="7" xfId="2" applyFont="1" applyFill="1" applyBorder="1" applyAlignment="1" applyProtection="1">
      <alignment horizontal="center"/>
    </xf>
    <xf numFmtId="0" fontId="6" fillId="0" borderId="7" xfId="2" applyFont="1" applyFill="1" applyBorder="1" applyAlignment="1" applyProtection="1">
      <alignment horizontal="center"/>
    </xf>
    <xf numFmtId="0" fontId="6" fillId="0" borderId="8" xfId="2" applyFont="1" applyBorder="1" applyAlignment="1" applyProtection="1">
      <alignment horizontal="left" vertical="center"/>
    </xf>
    <xf numFmtId="0" fontId="2" fillId="0" borderId="0" xfId="2" applyFont="1"/>
    <xf numFmtId="0" fontId="6" fillId="0" borderId="8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" vertical="center" wrapText="1"/>
      <protection locked="0"/>
    </xf>
    <xf numFmtId="164" fontId="6" fillId="2" borderId="7" xfId="2" applyNumberFormat="1" applyFont="1" applyFill="1" applyBorder="1" applyAlignment="1" applyProtection="1">
      <alignment vertical="center" wrapText="1"/>
      <protection locked="0"/>
    </xf>
    <xf numFmtId="4" fontId="6" fillId="2" borderId="7" xfId="2" applyNumberFormat="1" applyFont="1" applyFill="1" applyBorder="1" applyAlignment="1" applyProtection="1">
      <alignment vertical="center" wrapText="1"/>
      <protection locked="0"/>
    </xf>
    <xf numFmtId="4" fontId="6" fillId="0" borderId="7" xfId="0" applyNumberFormat="1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Border="1" applyAlignment="1" applyProtection="1">
      <alignment vertical="center" wrapText="1"/>
      <protection locked="0"/>
    </xf>
    <xf numFmtId="4" fontId="6" fillId="0" borderId="7" xfId="2" applyNumberFormat="1" applyFont="1" applyBorder="1" applyAlignment="1" applyProtection="1">
      <alignment vertical="center"/>
      <protection locked="0"/>
    </xf>
    <xf numFmtId="0" fontId="6" fillId="0" borderId="7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4" fontId="6" fillId="0" borderId="7" xfId="0" applyNumberFormat="1" applyFont="1" applyBorder="1" applyAlignment="1" applyProtection="1">
      <alignment vertical="center" wrapText="1"/>
      <protection locked="0"/>
    </xf>
    <xf numFmtId="0" fontId="15" fillId="0" borderId="22" xfId="2" applyFont="1" applyBorder="1" applyAlignment="1" applyProtection="1">
      <alignment horizontal="center" vertical="center"/>
    </xf>
    <xf numFmtId="0" fontId="6" fillId="0" borderId="7" xfId="2" applyFont="1" applyBorder="1" applyAlignment="1" applyProtection="1">
      <alignment horizontal="center" vertical="center"/>
      <protection locked="0"/>
    </xf>
    <xf numFmtId="0" fontId="15" fillId="0" borderId="22" xfId="2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left" vertical="center" wrapText="1"/>
    </xf>
    <xf numFmtId="164" fontId="6" fillId="0" borderId="7" xfId="2" applyNumberFormat="1" applyFont="1" applyBorder="1" applyAlignment="1" applyProtection="1">
      <alignment vertical="center"/>
      <protection locked="0"/>
    </xf>
    <xf numFmtId="4" fontId="6" fillId="0" borderId="7" xfId="2" applyNumberFormat="1" applyFont="1" applyBorder="1" applyAlignment="1" applyProtection="1">
      <alignment horizontal="right" vertical="center"/>
      <protection locked="0"/>
    </xf>
    <xf numFmtId="0" fontId="10" fillId="0" borderId="3" xfId="2" applyFont="1" applyBorder="1" applyAlignment="1" applyProtection="1">
      <alignment vertical="center" wrapText="1"/>
    </xf>
    <xf numFmtId="0" fontId="10" fillId="0" borderId="2" xfId="2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horizontal="left" wrapText="1"/>
    </xf>
    <xf numFmtId="0" fontId="6" fillId="0" borderId="7" xfId="2" applyFont="1" applyFill="1" applyBorder="1" applyAlignment="1" applyProtection="1">
      <alignment horizontal="center" vertical="center"/>
    </xf>
    <xf numFmtId="0" fontId="6" fillId="0" borderId="7" xfId="2" applyFont="1" applyBorder="1" applyAlignment="1" applyProtection="1">
      <alignment horizontal="center" wrapText="1"/>
    </xf>
    <xf numFmtId="4" fontId="15" fillId="2" borderId="7" xfId="2" applyNumberFormat="1" applyFont="1" applyFill="1" applyBorder="1" applyProtection="1">
      <protection locked="0"/>
    </xf>
    <xf numFmtId="0" fontId="20" fillId="0" borderId="5" xfId="0" applyFont="1" applyBorder="1" applyAlignment="1" applyProtection="1">
      <alignment horizontal="center" wrapText="1"/>
    </xf>
    <xf numFmtId="0" fontId="20" fillId="0" borderId="3" xfId="0" applyFont="1" applyBorder="1" applyAlignment="1" applyProtection="1">
      <alignment horizontal="center" wrapText="1"/>
    </xf>
    <xf numFmtId="0" fontId="20" fillId="0" borderId="2" xfId="0" applyFont="1" applyBorder="1" applyAlignment="1" applyProtection="1">
      <alignment horizontal="center" wrapText="1"/>
    </xf>
    <xf numFmtId="4" fontId="20" fillId="0" borderId="5" xfId="0" applyNumberFormat="1" applyFont="1" applyBorder="1" applyAlignment="1" applyProtection="1">
      <alignment horizontal="center" wrapText="1"/>
    </xf>
    <xf numFmtId="0" fontId="6" fillId="0" borderId="3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center" wrapText="1"/>
    </xf>
    <xf numFmtId="2" fontId="6" fillId="0" borderId="5" xfId="0" applyNumberFormat="1" applyFont="1" applyBorder="1" applyAlignment="1" applyProtection="1">
      <alignment wrapText="1"/>
    </xf>
    <xf numFmtId="2" fontId="6" fillId="0" borderId="5" xfId="0" applyNumberFormat="1" applyFont="1" applyBorder="1" applyAlignment="1" applyProtection="1">
      <alignment horizontal="right" wrapText="1"/>
    </xf>
    <xf numFmtId="4" fontId="6" fillId="0" borderId="5" xfId="0" applyNumberFormat="1" applyFont="1" applyBorder="1" applyAlignment="1" applyProtection="1">
      <alignment horizontal="right" wrapText="1"/>
    </xf>
    <xf numFmtId="4" fontId="9" fillId="0" borderId="5" xfId="0" applyNumberFormat="1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wrapText="1"/>
    </xf>
    <xf numFmtId="0" fontId="9" fillId="0" borderId="6" xfId="0" applyFont="1" applyBorder="1" applyAlignment="1" applyProtection="1">
      <alignment horizontal="left" wrapText="1"/>
    </xf>
    <xf numFmtId="0" fontId="6" fillId="0" borderId="9" xfId="2" applyFont="1" applyBorder="1" applyAlignment="1" applyProtection="1">
      <alignment horizontal="left" vertical="center" wrapText="1"/>
    </xf>
    <xf numFmtId="0" fontId="6" fillId="0" borderId="8" xfId="2" applyFont="1" applyBorder="1" applyAlignment="1" applyProtection="1">
      <alignment horizontal="left" vertical="center" wrapText="1"/>
    </xf>
    <xf numFmtId="0" fontId="6" fillId="0" borderId="6" xfId="2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15" fillId="0" borderId="9" xfId="2" applyFont="1" applyBorder="1" applyAlignment="1" applyProtection="1">
      <alignment horizontal="left" wrapText="1"/>
    </xf>
    <xf numFmtId="0" fontId="15" fillId="0" borderId="8" xfId="2" applyFont="1" applyBorder="1" applyAlignment="1" applyProtection="1">
      <alignment horizontal="left"/>
    </xf>
    <xf numFmtId="0" fontId="15" fillId="0" borderId="6" xfId="2" applyFont="1" applyBorder="1" applyAlignment="1" applyProtection="1">
      <alignment horizontal="left"/>
    </xf>
    <xf numFmtId="2" fontId="16" fillId="0" borderId="0" xfId="0" quotePrefix="1" applyNumberFormat="1" applyFont="1" applyFill="1" applyBorder="1" applyAlignment="1" applyProtection="1">
      <alignment horizontal="left" wrapText="1"/>
      <protection locked="0"/>
    </xf>
    <xf numFmtId="2" fontId="16" fillId="0" borderId="13" xfId="0" quotePrefix="1" applyNumberFormat="1" applyFont="1" applyFill="1" applyBorder="1" applyAlignment="1" applyProtection="1">
      <alignment horizontal="left" wrapText="1"/>
      <protection locked="0"/>
    </xf>
    <xf numFmtId="0" fontId="21" fillId="0" borderId="12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20" fillId="0" borderId="19" xfId="0" applyFont="1" applyBorder="1" applyAlignment="1" applyProtection="1">
      <alignment horizontal="center" wrapText="1"/>
    </xf>
    <xf numFmtId="0" fontId="20" fillId="0" borderId="20" xfId="0" applyFont="1" applyBorder="1" applyAlignment="1" applyProtection="1">
      <alignment horizontal="center" wrapText="1"/>
    </xf>
    <xf numFmtId="0" fontId="20" fillId="0" borderId="21" xfId="0" applyFont="1" applyBorder="1" applyAlignment="1" applyProtection="1">
      <alignment horizontal="center" wrapText="1"/>
    </xf>
    <xf numFmtId="0" fontId="22" fillId="0" borderId="12" xfId="0" applyFont="1" applyFill="1" applyBorder="1" applyAlignment="1" applyProtection="1">
      <alignment horizontal="left" wrapText="1"/>
      <protection locked="0"/>
    </xf>
    <xf numFmtId="0" fontId="22" fillId="0" borderId="0" xfId="0" applyFont="1" applyFill="1" applyBorder="1" applyAlignment="1" applyProtection="1">
      <alignment horizontal="left" wrapText="1"/>
      <protection locked="0"/>
    </xf>
    <xf numFmtId="0" fontId="19" fillId="0" borderId="12" xfId="0" applyFont="1" applyFill="1" applyBorder="1" applyAlignment="1" applyProtection="1">
      <alignment horizontal="left" wrapText="1"/>
      <protection locked="0"/>
    </xf>
    <xf numFmtId="0" fontId="19" fillId="0" borderId="0" xfId="0" applyFont="1" applyFill="1" applyBorder="1" applyAlignment="1" applyProtection="1">
      <alignment horizontal="left" wrapText="1"/>
      <protection locked="0"/>
    </xf>
  </cellXfs>
  <cellStyles count="11">
    <cellStyle name="Moeda 2" xfId="5"/>
    <cellStyle name="Normal" xfId="0" builtinId="0"/>
    <cellStyle name="Normal 2" xfId="2"/>
    <cellStyle name="Normal 3" xfId="7"/>
    <cellStyle name="Normal 4" xfId="9"/>
    <cellStyle name="Porcentagem 2" xfId="3"/>
    <cellStyle name="Porcentagem 3" xfId="10"/>
    <cellStyle name="Separador de milhares" xfId="1" builtinId="3"/>
    <cellStyle name="Separador de milhares 2" xfId="4"/>
    <cellStyle name="Separador de milhares 3" xfId="8"/>
    <cellStyle name="Separador de milhares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0</xdr:row>
      <xdr:rowOff>0</xdr:rowOff>
    </xdr:from>
    <xdr:to>
      <xdr:col>9</xdr:col>
      <xdr:colOff>701040</xdr:colOff>
      <xdr:row>0</xdr:row>
      <xdr:rowOff>0</xdr:rowOff>
    </xdr:to>
    <xdr:sp macro="" textlink="">
      <xdr:nvSpPr>
        <xdr:cNvPr id="15611" name="Line 28"/>
        <xdr:cNvSpPr>
          <a:spLocks noChangeShapeType="1"/>
        </xdr:cNvSpPr>
      </xdr:nvSpPr>
      <xdr:spPr bwMode="auto">
        <a:xfrm>
          <a:off x="3916680" y="115062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7620</xdr:colOff>
      <xdr:row>0</xdr:row>
      <xdr:rowOff>0</xdr:rowOff>
    </xdr:from>
    <xdr:to>
      <xdr:col>10</xdr:col>
      <xdr:colOff>922020</xdr:colOff>
      <xdr:row>0</xdr:row>
      <xdr:rowOff>0</xdr:rowOff>
    </xdr:to>
    <xdr:sp macro="" textlink="">
      <xdr:nvSpPr>
        <xdr:cNvPr id="15615" name="Line 42"/>
        <xdr:cNvSpPr>
          <a:spLocks noChangeShapeType="1"/>
        </xdr:cNvSpPr>
      </xdr:nvSpPr>
      <xdr:spPr bwMode="auto">
        <a:xfrm>
          <a:off x="5173980" y="115062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5616" name="Line 44"/>
        <xdr:cNvSpPr>
          <a:spLocks noChangeShapeType="1"/>
        </xdr:cNvSpPr>
      </xdr:nvSpPr>
      <xdr:spPr bwMode="auto">
        <a:xfrm>
          <a:off x="6126480" y="1150620"/>
          <a:ext cx="89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M81"/>
  <sheetViews>
    <sheetView showGridLines="0" tabSelected="1" topLeftCell="A52" zoomScaleNormal="100" workbookViewId="0">
      <selection activeCell="K73" sqref="K73"/>
    </sheetView>
  </sheetViews>
  <sheetFormatPr defaultColWidth="11.42578125" defaultRowHeight="10.5"/>
  <cols>
    <col min="1" max="1" width="1.5703125" style="3" customWidth="1"/>
    <col min="2" max="2" width="10.85546875" style="4" customWidth="1"/>
    <col min="3" max="3" width="64.5703125" style="5" customWidth="1"/>
    <col min="4" max="4" width="17.28515625" style="5" customWidth="1"/>
    <col min="5" max="5" width="3" style="5" customWidth="1"/>
    <col min="6" max="6" width="7.85546875" style="2" hidden="1" customWidth="1"/>
    <col min="7" max="7" width="10.7109375" style="2" hidden="1" customWidth="1"/>
    <col min="8" max="8" width="5.5703125" style="4" customWidth="1"/>
    <col min="9" max="9" width="7.7109375" style="3" customWidth="1"/>
    <col min="10" max="10" width="12" style="6" customWidth="1"/>
    <col min="11" max="11" width="14" style="6" customWidth="1"/>
    <col min="12" max="12" width="7.7109375" style="3" customWidth="1"/>
    <col min="13" max="16384" width="11.42578125" style="3"/>
  </cols>
  <sheetData>
    <row r="1" spans="2:11" ht="6.75" customHeight="1" thickBot="1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2:11" ht="3.75" customHeight="1">
      <c r="B2" s="8"/>
      <c r="C2" s="9"/>
      <c r="D2" s="12"/>
      <c r="E2" s="12"/>
      <c r="F2" s="10"/>
      <c r="G2" s="10"/>
      <c r="H2" s="11"/>
      <c r="I2" s="13"/>
      <c r="J2" s="14"/>
      <c r="K2" s="21"/>
    </row>
    <row r="3" spans="2:11" s="1" customFormat="1" ht="12.75" customHeight="1">
      <c r="B3" s="202" t="s">
        <v>22</v>
      </c>
      <c r="C3" s="203"/>
      <c r="D3" s="203"/>
      <c r="E3" s="203"/>
      <c r="F3" s="203"/>
      <c r="G3" s="203"/>
      <c r="H3" s="203"/>
      <c r="I3" s="203"/>
      <c r="J3" s="203"/>
      <c r="K3" s="204"/>
    </row>
    <row r="4" spans="2:11" s="1" customFormat="1" ht="3.75" customHeight="1">
      <c r="B4" s="32"/>
      <c r="C4" s="33"/>
      <c r="D4" s="34"/>
      <c r="E4" s="34"/>
      <c r="F4" s="35"/>
      <c r="G4" s="35"/>
      <c r="H4" s="35"/>
      <c r="I4" s="36"/>
      <c r="J4" s="37"/>
      <c r="K4" s="38"/>
    </row>
    <row r="5" spans="2:11" s="1" customFormat="1" ht="12.75" customHeight="1">
      <c r="B5" s="32"/>
      <c r="C5" s="33"/>
      <c r="D5" s="34"/>
      <c r="E5" s="34"/>
      <c r="F5" s="35"/>
      <c r="G5" s="35"/>
      <c r="H5" s="35"/>
      <c r="I5" s="36"/>
      <c r="J5" s="35"/>
      <c r="K5" s="38"/>
    </row>
    <row r="6" spans="2:11" s="1" customFormat="1" ht="2.25" customHeight="1">
      <c r="B6" s="32"/>
      <c r="C6" s="33"/>
      <c r="D6" s="34"/>
      <c r="E6" s="34"/>
      <c r="F6" s="35"/>
      <c r="G6" s="35"/>
      <c r="H6" s="35"/>
      <c r="I6" s="36"/>
      <c r="J6" s="37"/>
      <c r="K6" s="38"/>
    </row>
    <row r="7" spans="2:11" ht="12.75" customHeight="1">
      <c r="B7" s="208" t="s">
        <v>29</v>
      </c>
      <c r="C7" s="209"/>
      <c r="D7" s="209"/>
      <c r="E7" s="209"/>
      <c r="F7" s="209"/>
      <c r="G7" s="209"/>
      <c r="H7" s="35"/>
      <c r="I7" s="39"/>
      <c r="J7" s="40"/>
      <c r="K7" s="41"/>
    </row>
    <row r="8" spans="2:11" ht="3" customHeight="1">
      <c r="B8" s="42"/>
      <c r="C8" s="43"/>
      <c r="D8" s="44"/>
      <c r="E8" s="44"/>
      <c r="F8" s="44"/>
      <c r="G8" s="35"/>
      <c r="H8" s="35"/>
      <c r="I8" s="45"/>
      <c r="J8" s="44"/>
      <c r="K8" s="41"/>
    </row>
    <row r="9" spans="2:11" ht="12.75" customHeight="1">
      <c r="B9" s="210" t="s">
        <v>30</v>
      </c>
      <c r="C9" s="211"/>
      <c r="D9" s="211"/>
      <c r="E9" s="211"/>
      <c r="F9" s="211"/>
      <c r="G9" s="211"/>
      <c r="H9" s="211"/>
      <c r="I9" s="211"/>
      <c r="J9" s="200" t="s">
        <v>53</v>
      </c>
      <c r="K9" s="201"/>
    </row>
    <row r="10" spans="2:11" ht="2.25" customHeight="1" thickBot="1">
      <c r="B10" s="46"/>
      <c r="C10" s="47"/>
      <c r="D10" s="47"/>
      <c r="E10" s="47"/>
      <c r="F10" s="47"/>
      <c r="G10" s="47"/>
      <c r="H10" s="47"/>
      <c r="I10" s="47"/>
      <c r="J10" s="47"/>
      <c r="K10" s="48"/>
    </row>
    <row r="11" spans="2:11" ht="11.1" customHeight="1">
      <c r="B11" s="49" t="s">
        <v>24</v>
      </c>
      <c r="C11" s="205" t="s">
        <v>0</v>
      </c>
      <c r="D11" s="206"/>
      <c r="E11" s="206"/>
      <c r="F11" s="206"/>
      <c r="G11" s="207"/>
      <c r="H11" s="49" t="s">
        <v>25</v>
      </c>
      <c r="I11" s="49" t="s">
        <v>26</v>
      </c>
      <c r="J11" s="50" t="s">
        <v>27</v>
      </c>
      <c r="K11" s="50" t="s">
        <v>28</v>
      </c>
    </row>
    <row r="12" spans="2:11" ht="15" customHeight="1">
      <c r="B12" s="51">
        <v>1</v>
      </c>
      <c r="C12" s="52" t="s">
        <v>63</v>
      </c>
      <c r="D12" s="178"/>
      <c r="E12" s="178"/>
      <c r="F12" s="178"/>
      <c r="G12" s="179"/>
      <c r="H12" s="177"/>
      <c r="I12" s="177"/>
      <c r="J12" s="180"/>
      <c r="K12" s="180"/>
    </row>
    <row r="13" spans="2:11" ht="15" customHeight="1">
      <c r="B13" s="23" t="s">
        <v>64</v>
      </c>
      <c r="C13" s="181" t="s">
        <v>65</v>
      </c>
      <c r="D13" s="103"/>
      <c r="E13" s="103"/>
      <c r="F13" s="103"/>
      <c r="G13" s="182"/>
      <c r="H13" s="23" t="s">
        <v>4</v>
      </c>
      <c r="I13" s="184">
        <v>8</v>
      </c>
      <c r="J13" s="185">
        <v>287.13</v>
      </c>
      <c r="K13" s="155">
        <f t="shared" ref="K13:K16" si="0">I13*J13</f>
        <v>2297.04</v>
      </c>
    </row>
    <row r="14" spans="2:11" ht="15" customHeight="1">
      <c r="B14" s="23"/>
      <c r="C14" s="173" t="s">
        <v>1</v>
      </c>
      <c r="D14" s="103"/>
      <c r="E14" s="103"/>
      <c r="F14" s="103"/>
      <c r="G14" s="182"/>
      <c r="H14" s="23"/>
      <c r="I14" s="184"/>
      <c r="J14" s="185"/>
      <c r="K14" s="186">
        <f>(K13)</f>
        <v>2297.04</v>
      </c>
    </row>
    <row r="15" spans="2:11" ht="15" customHeight="1">
      <c r="B15" s="177"/>
      <c r="C15" s="178"/>
      <c r="D15" s="178"/>
      <c r="E15" s="178"/>
      <c r="F15" s="178"/>
      <c r="G15" s="179"/>
      <c r="H15" s="177"/>
      <c r="I15" s="177"/>
      <c r="J15" s="180"/>
      <c r="K15" s="180"/>
    </row>
    <row r="16" spans="2:11" ht="12.6" customHeight="1">
      <c r="B16" s="51">
        <v>1</v>
      </c>
      <c r="C16" s="52" t="s">
        <v>60</v>
      </c>
      <c r="D16" s="53"/>
      <c r="E16" s="53"/>
      <c r="F16" s="54"/>
      <c r="G16" s="55"/>
      <c r="H16" s="23" t="s">
        <v>59</v>
      </c>
      <c r="I16" s="183">
        <v>1</v>
      </c>
      <c r="J16" s="56">
        <v>19484.400000000001</v>
      </c>
      <c r="K16" s="155">
        <f t="shared" si="0"/>
        <v>19484.400000000001</v>
      </c>
    </row>
    <row r="17" spans="2:13" ht="15" customHeight="1">
      <c r="B17" s="57"/>
      <c r="C17" s="60" t="s">
        <v>1</v>
      </c>
      <c r="D17" s="53"/>
      <c r="E17" s="53"/>
      <c r="F17" s="54"/>
      <c r="G17" s="55"/>
      <c r="H17" s="61"/>
      <c r="I17" s="62"/>
      <c r="J17" s="63"/>
      <c r="K17" s="64">
        <f>SUM(K16)</f>
        <v>19484.400000000001</v>
      </c>
      <c r="M17" s="29">
        <f>SUM(K17*1.25)</f>
        <v>24355.5</v>
      </c>
    </row>
    <row r="18" spans="2:13" ht="11.1" customHeight="1">
      <c r="B18" s="57"/>
      <c r="C18" s="31"/>
      <c r="D18" s="53"/>
      <c r="E18" s="53"/>
      <c r="F18" s="54"/>
      <c r="G18" s="55"/>
      <c r="H18" s="61"/>
      <c r="I18" s="62"/>
      <c r="J18" s="63"/>
      <c r="K18" s="64"/>
    </row>
    <row r="19" spans="2:13" ht="11.1" customHeight="1">
      <c r="B19" s="65">
        <v>2</v>
      </c>
      <c r="C19" s="189" t="s">
        <v>11</v>
      </c>
      <c r="D19" s="189"/>
      <c r="E19" s="189"/>
      <c r="F19" s="189"/>
      <c r="G19" s="190"/>
      <c r="H19" s="61"/>
      <c r="I19" s="62"/>
      <c r="J19" s="62"/>
      <c r="K19" s="66"/>
    </row>
    <row r="20" spans="2:13" ht="24" customHeight="1">
      <c r="B20" s="134">
        <v>72132</v>
      </c>
      <c r="C20" s="187" t="s">
        <v>57</v>
      </c>
      <c r="D20" s="188"/>
      <c r="E20" s="24"/>
      <c r="F20" s="24"/>
      <c r="G20" s="25"/>
      <c r="H20" s="156" t="s">
        <v>4</v>
      </c>
      <c r="I20" s="157">
        <v>7.53</v>
      </c>
      <c r="J20" s="164">
        <v>51.64</v>
      </c>
      <c r="K20" s="155">
        <f t="shared" ref="K20" si="1">I20*J20</f>
        <v>388.8492</v>
      </c>
    </row>
    <row r="21" spans="2:13" ht="12.75">
      <c r="B21" s="72"/>
      <c r="C21" s="31" t="s">
        <v>1</v>
      </c>
      <c r="D21" s="58"/>
      <c r="E21" s="58"/>
      <c r="F21" s="73"/>
      <c r="G21" s="74"/>
      <c r="H21" s="61"/>
      <c r="I21" s="62"/>
      <c r="J21" s="63"/>
      <c r="K21" s="64">
        <f>ROUND(SUM(K20:K20),2)</f>
        <v>388.85</v>
      </c>
      <c r="M21" s="29"/>
    </row>
    <row r="22" spans="2:13" ht="12.75">
      <c r="B22" s="72"/>
      <c r="C22" s="31"/>
      <c r="D22" s="58"/>
      <c r="E22" s="58"/>
      <c r="F22" s="73"/>
      <c r="G22" s="74"/>
      <c r="H22" s="61"/>
      <c r="I22" s="62"/>
      <c r="J22" s="63"/>
      <c r="K22" s="64"/>
    </row>
    <row r="23" spans="2:13">
      <c r="B23" s="65">
        <v>3</v>
      </c>
      <c r="C23" s="189" t="s">
        <v>12</v>
      </c>
      <c r="D23" s="189"/>
      <c r="E23" s="189"/>
      <c r="F23" s="189"/>
      <c r="G23" s="190"/>
      <c r="H23" s="61"/>
      <c r="I23" s="62"/>
      <c r="J23" s="62"/>
      <c r="K23" s="66"/>
    </row>
    <row r="24" spans="2:13" ht="31.5">
      <c r="B24" s="165">
        <v>87878</v>
      </c>
      <c r="C24" s="161" t="s">
        <v>56</v>
      </c>
      <c r="D24" s="24"/>
      <c r="E24" s="24"/>
      <c r="F24" s="24"/>
      <c r="G24" s="25"/>
      <c r="H24" s="69" t="s">
        <v>4</v>
      </c>
      <c r="I24" s="70">
        <v>59.73</v>
      </c>
      <c r="J24" s="71">
        <v>2.5</v>
      </c>
      <c r="K24" s="66">
        <f t="shared" ref="K24:K25" si="2">I24*J24</f>
        <v>149.32499999999999</v>
      </c>
    </row>
    <row r="25" spans="2:13" ht="24" customHeight="1">
      <c r="B25" s="167">
        <v>75481</v>
      </c>
      <c r="C25" s="197" t="s">
        <v>50</v>
      </c>
      <c r="D25" s="198"/>
      <c r="E25" s="198"/>
      <c r="F25" s="198"/>
      <c r="G25" s="199"/>
      <c r="H25" s="69" t="s">
        <v>5</v>
      </c>
      <c r="I25" s="70">
        <v>59.73</v>
      </c>
      <c r="J25" s="71">
        <v>12.52</v>
      </c>
      <c r="K25" s="66">
        <f t="shared" si="2"/>
        <v>747.81959999999992</v>
      </c>
    </row>
    <row r="26" spans="2:13" ht="12.75">
      <c r="B26" s="72"/>
      <c r="C26" s="31" t="s">
        <v>1</v>
      </c>
      <c r="D26" s="58"/>
      <c r="E26" s="58"/>
      <c r="F26" s="73"/>
      <c r="G26" s="74"/>
      <c r="H26" s="61"/>
      <c r="I26" s="62"/>
      <c r="J26" s="63"/>
      <c r="K26" s="64">
        <f>ROUND(SUM(K24:K25),2)</f>
        <v>897.14</v>
      </c>
      <c r="M26" s="29"/>
    </row>
    <row r="27" spans="2:13" ht="12.75">
      <c r="B27" s="72"/>
      <c r="C27" s="31"/>
      <c r="D27" s="58"/>
      <c r="E27" s="58"/>
      <c r="F27" s="73"/>
      <c r="G27" s="74"/>
      <c r="H27" s="61"/>
      <c r="I27" s="62"/>
      <c r="J27" s="63"/>
      <c r="K27" s="64"/>
    </row>
    <row r="28" spans="2:13">
      <c r="B28" s="65">
        <v>4</v>
      </c>
      <c r="C28" s="189" t="s">
        <v>10</v>
      </c>
      <c r="D28" s="189"/>
      <c r="E28" s="189"/>
      <c r="F28" s="189"/>
      <c r="G28" s="190"/>
      <c r="H28" s="61"/>
      <c r="I28" s="62"/>
      <c r="J28" s="62"/>
      <c r="K28" s="66"/>
    </row>
    <row r="29" spans="2:13">
      <c r="B29" s="67">
        <v>73415</v>
      </c>
      <c r="C29" s="163" t="s">
        <v>58</v>
      </c>
      <c r="D29" s="24"/>
      <c r="E29" s="24"/>
      <c r="F29" s="24"/>
      <c r="G29" s="25"/>
      <c r="H29" s="69" t="s">
        <v>4</v>
      </c>
      <c r="I29" s="70">
        <v>107.62</v>
      </c>
      <c r="J29" s="71">
        <v>11.62</v>
      </c>
      <c r="K29" s="66">
        <f t="shared" ref="K29:K32" si="3">I29*J29</f>
        <v>1250.5444</v>
      </c>
    </row>
    <row r="30" spans="2:13" ht="24" customHeight="1">
      <c r="B30" s="134">
        <v>6067</v>
      </c>
      <c r="C30" s="187" t="s">
        <v>51</v>
      </c>
      <c r="D30" s="188"/>
      <c r="E30" s="188"/>
      <c r="F30" s="188"/>
      <c r="G30" s="194"/>
      <c r="H30" s="156" t="s">
        <v>4</v>
      </c>
      <c r="I30" s="157">
        <v>52.96</v>
      </c>
      <c r="J30" s="164">
        <v>25.17</v>
      </c>
      <c r="K30" s="155">
        <f t="shared" si="3"/>
        <v>1333.0032000000001</v>
      </c>
    </row>
    <row r="31" spans="2:13" ht="11.1" customHeight="1">
      <c r="B31" s="134" t="s">
        <v>48</v>
      </c>
      <c r="C31" s="187" t="s">
        <v>49</v>
      </c>
      <c r="D31" s="188"/>
      <c r="E31" s="188"/>
      <c r="F31" s="150"/>
      <c r="G31" s="151"/>
      <c r="H31" s="69" t="s">
        <v>4</v>
      </c>
      <c r="I31" s="70">
        <v>30</v>
      </c>
      <c r="J31" s="71">
        <v>22.71</v>
      </c>
      <c r="K31" s="66">
        <f t="shared" si="3"/>
        <v>681.30000000000007</v>
      </c>
    </row>
    <row r="32" spans="2:13">
      <c r="B32" s="67" t="s">
        <v>14</v>
      </c>
      <c r="C32" s="24" t="s">
        <v>15</v>
      </c>
      <c r="D32" s="75"/>
      <c r="E32" s="75"/>
      <c r="F32" s="75"/>
      <c r="G32" s="76"/>
      <c r="H32" s="69" t="s">
        <v>8</v>
      </c>
      <c r="I32" s="70">
        <v>32</v>
      </c>
      <c r="J32" s="71">
        <v>8.91</v>
      </c>
      <c r="K32" s="56">
        <f t="shared" si="3"/>
        <v>285.12</v>
      </c>
    </row>
    <row r="33" spans="2:13" ht="12.75">
      <c r="B33" s="77"/>
      <c r="C33" s="31" t="s">
        <v>1</v>
      </c>
      <c r="D33" s="58"/>
      <c r="E33" s="58"/>
      <c r="F33" s="73"/>
      <c r="G33" s="74"/>
      <c r="H33" s="61"/>
      <c r="I33" s="62"/>
      <c r="J33" s="63"/>
      <c r="K33" s="64">
        <f>SUM(K29:K32)</f>
        <v>3549.9675999999999</v>
      </c>
      <c r="M33" s="29"/>
    </row>
    <row r="34" spans="2:13" ht="12.75">
      <c r="B34" s="78"/>
      <c r="C34" s="31"/>
      <c r="D34" s="58"/>
      <c r="E34" s="58"/>
      <c r="F34" s="73"/>
      <c r="G34" s="74"/>
      <c r="H34" s="61"/>
      <c r="I34" s="62"/>
      <c r="J34" s="63"/>
      <c r="K34" s="64"/>
    </row>
    <row r="35" spans="2:13">
      <c r="B35" s="65">
        <v>5</v>
      </c>
      <c r="C35" s="189" t="s">
        <v>13</v>
      </c>
      <c r="D35" s="189"/>
      <c r="E35" s="189"/>
      <c r="F35" s="189"/>
      <c r="G35" s="190"/>
      <c r="H35" s="61"/>
      <c r="I35" s="62"/>
      <c r="J35" s="62"/>
      <c r="K35" s="66"/>
    </row>
    <row r="36" spans="2:13" ht="24" customHeight="1">
      <c r="B36" s="134" t="s">
        <v>23</v>
      </c>
      <c r="C36" s="195" t="s">
        <v>52</v>
      </c>
      <c r="D36" s="196"/>
      <c r="E36" s="196"/>
      <c r="F36" s="162"/>
      <c r="G36" s="168"/>
      <c r="H36" s="156" t="s">
        <v>4</v>
      </c>
      <c r="I36" s="157">
        <v>354.55</v>
      </c>
      <c r="J36" s="164">
        <v>29.94</v>
      </c>
      <c r="K36" s="155">
        <f t="shared" ref="K36:M37" si="4">I36*J36</f>
        <v>10615.227000000001</v>
      </c>
    </row>
    <row r="37" spans="2:13" ht="12.75">
      <c r="B37" s="78"/>
      <c r="C37" s="31" t="s">
        <v>1</v>
      </c>
      <c r="D37" s="58"/>
      <c r="E37" s="58"/>
      <c r="F37" s="73"/>
      <c r="G37" s="74"/>
      <c r="H37" s="61"/>
      <c r="I37" s="62"/>
      <c r="J37" s="63"/>
      <c r="K37" s="64">
        <f>ROUND(SUM(K36:K36),2)</f>
        <v>10615.23</v>
      </c>
      <c r="M37" s="66">
        <f t="shared" si="4"/>
        <v>0</v>
      </c>
    </row>
    <row r="38" spans="2:13" ht="12.75">
      <c r="B38" s="78"/>
      <c r="C38" s="144"/>
      <c r="D38" s="58"/>
      <c r="E38" s="58"/>
      <c r="F38" s="73"/>
      <c r="G38" s="73"/>
      <c r="H38" s="61"/>
      <c r="I38" s="62"/>
      <c r="J38" s="63"/>
      <c r="K38" s="64"/>
    </row>
    <row r="39" spans="2:13" ht="12.75">
      <c r="B39" s="65">
        <v>6</v>
      </c>
      <c r="C39" s="31" t="s">
        <v>2</v>
      </c>
      <c r="D39" s="58"/>
      <c r="E39" s="58"/>
      <c r="F39" s="73"/>
      <c r="G39" s="73"/>
      <c r="H39" s="61"/>
      <c r="I39" s="62"/>
      <c r="J39" s="63"/>
      <c r="K39" s="64"/>
    </row>
    <row r="40" spans="2:13" ht="24.95" customHeight="1">
      <c r="B40" s="133">
        <v>72967</v>
      </c>
      <c r="C40" s="191" t="s">
        <v>39</v>
      </c>
      <c r="D40" s="192"/>
      <c r="E40" s="192"/>
      <c r="F40" s="192"/>
      <c r="G40" s="193"/>
      <c r="H40" s="166" t="s">
        <v>40</v>
      </c>
      <c r="I40" s="169">
        <v>110.24</v>
      </c>
      <c r="J40" s="170">
        <v>32.42</v>
      </c>
      <c r="K40" s="155">
        <f>I40*J40</f>
        <v>3573.9807999999998</v>
      </c>
    </row>
    <row r="41" spans="2:13">
      <c r="B41" s="67" t="s">
        <v>7</v>
      </c>
      <c r="C41" s="68" t="s">
        <v>16</v>
      </c>
      <c r="D41" s="68"/>
      <c r="E41" s="68"/>
      <c r="F41" s="68"/>
      <c r="G41" s="73"/>
      <c r="H41" s="69" t="s">
        <v>4</v>
      </c>
      <c r="I41" s="70">
        <v>375.88</v>
      </c>
      <c r="J41" s="71">
        <v>8.57</v>
      </c>
      <c r="K41" s="66">
        <f t="shared" ref="K41" si="5">I41*J41</f>
        <v>3221.2916</v>
      </c>
    </row>
    <row r="42" spans="2:13" ht="12.75">
      <c r="B42" s="67"/>
      <c r="C42" s="143" t="s">
        <v>1</v>
      </c>
      <c r="D42" s="58"/>
      <c r="E42" s="58"/>
      <c r="F42" s="73"/>
      <c r="G42" s="74"/>
      <c r="H42" s="61"/>
      <c r="I42" s="62"/>
      <c r="J42" s="63"/>
      <c r="K42" s="64">
        <f>ROUND(SUM(K40:K41),2)</f>
        <v>6795.27</v>
      </c>
    </row>
    <row r="43" spans="2:13" ht="12.75">
      <c r="B43" s="78"/>
      <c r="C43" s="101"/>
      <c r="D43" s="53"/>
      <c r="E43" s="53"/>
      <c r="F43" s="54"/>
      <c r="G43" s="55"/>
      <c r="H43" s="61"/>
      <c r="I43" s="62"/>
      <c r="J43" s="63"/>
      <c r="K43" s="64"/>
      <c r="M43" s="29"/>
    </row>
    <row r="44" spans="2:13" ht="12.75">
      <c r="B44" s="146">
        <v>7</v>
      </c>
      <c r="C44" s="145" t="s">
        <v>18</v>
      </c>
      <c r="D44" s="53"/>
      <c r="E44" s="53"/>
      <c r="F44" s="54"/>
      <c r="G44" s="55"/>
      <c r="H44" s="61"/>
      <c r="I44" s="62"/>
      <c r="J44" s="63"/>
      <c r="K44" s="64"/>
      <c r="M44" s="29"/>
    </row>
    <row r="45" spans="2:13" ht="35.1" customHeight="1">
      <c r="B45" s="160" t="s">
        <v>55</v>
      </c>
      <c r="C45" s="148" t="s">
        <v>46</v>
      </c>
      <c r="D45" s="53"/>
      <c r="E45" s="53"/>
      <c r="F45" s="54"/>
      <c r="G45" s="55"/>
      <c r="H45" s="156" t="s">
        <v>35</v>
      </c>
      <c r="I45" s="157">
        <v>1</v>
      </c>
      <c r="J45" s="158">
        <v>369.69</v>
      </c>
      <c r="K45" s="155">
        <f t="shared" ref="K45" si="6">I45*J45</f>
        <v>369.69</v>
      </c>
      <c r="M45" s="29"/>
    </row>
    <row r="46" spans="2:13" ht="12.75">
      <c r="B46" s="147"/>
      <c r="C46" s="143" t="s">
        <v>1</v>
      </c>
      <c r="D46" s="53"/>
      <c r="E46" s="53"/>
      <c r="F46" s="54"/>
      <c r="G46" s="55"/>
      <c r="H46" s="61"/>
      <c r="I46" s="62"/>
      <c r="J46" s="63"/>
      <c r="K46" s="64">
        <f>ROUND(SUM(K44:K45),2)</f>
        <v>369.69</v>
      </c>
      <c r="M46" s="29"/>
    </row>
    <row r="47" spans="2:13" ht="12.75">
      <c r="B47" s="78"/>
      <c r="C47" s="101"/>
      <c r="D47" s="53"/>
      <c r="E47" s="53"/>
      <c r="F47" s="54"/>
      <c r="G47" s="55"/>
      <c r="H47" s="61"/>
      <c r="I47" s="62"/>
      <c r="J47" s="63"/>
      <c r="K47" s="64"/>
      <c r="M47" s="29"/>
    </row>
    <row r="48" spans="2:13" ht="12.75">
      <c r="B48" s="65">
        <v>8</v>
      </c>
      <c r="C48" s="81" t="s">
        <v>19</v>
      </c>
      <c r="D48" s="82"/>
      <c r="E48" s="82"/>
      <c r="F48" s="83"/>
      <c r="G48" s="84"/>
      <c r="H48" s="61" t="s">
        <v>9</v>
      </c>
      <c r="I48" s="62"/>
      <c r="J48" s="63"/>
      <c r="K48" s="64"/>
    </row>
    <row r="49" spans="1:13">
      <c r="B49" s="175" t="s">
        <v>21</v>
      </c>
      <c r="C49" s="85" t="s">
        <v>34</v>
      </c>
      <c r="D49" s="86"/>
      <c r="E49" s="87"/>
      <c r="F49" s="88"/>
      <c r="G49" s="89"/>
      <c r="H49" s="90" t="s">
        <v>35</v>
      </c>
      <c r="I49" s="91">
        <v>2</v>
      </c>
      <c r="J49" s="176">
        <v>990</v>
      </c>
      <c r="K49" s="66">
        <f t="shared" ref="K49:K54" si="7">I49*J49</f>
        <v>1980</v>
      </c>
      <c r="L49" s="28"/>
    </row>
    <row r="50" spans="1:13">
      <c r="B50" s="175" t="s">
        <v>21</v>
      </c>
      <c r="C50" s="85" t="s">
        <v>36</v>
      </c>
      <c r="D50" s="86"/>
      <c r="E50" s="87"/>
      <c r="F50" s="88"/>
      <c r="G50" s="89"/>
      <c r="H50" s="90" t="s">
        <v>35</v>
      </c>
      <c r="I50" s="91">
        <v>1</v>
      </c>
      <c r="J50" s="176">
        <v>1200</v>
      </c>
      <c r="K50" s="66">
        <f t="shared" si="7"/>
        <v>1200</v>
      </c>
      <c r="L50" s="28"/>
    </row>
    <row r="51" spans="1:13">
      <c r="B51" s="175" t="s">
        <v>21</v>
      </c>
      <c r="C51" s="85" t="s">
        <v>37</v>
      </c>
      <c r="D51" s="86"/>
      <c r="E51" s="87"/>
      <c r="F51" s="88"/>
      <c r="G51" s="89"/>
      <c r="H51" s="90" t="s">
        <v>35</v>
      </c>
      <c r="I51" s="91">
        <v>3</v>
      </c>
      <c r="J51" s="176">
        <v>741</v>
      </c>
      <c r="K51" s="66">
        <f t="shared" si="7"/>
        <v>2223</v>
      </c>
      <c r="L51" s="28"/>
    </row>
    <row r="52" spans="1:13">
      <c r="B52" s="175" t="s">
        <v>21</v>
      </c>
      <c r="C52" s="85" t="s">
        <v>38</v>
      </c>
      <c r="D52" s="86"/>
      <c r="E52" s="87"/>
      <c r="F52" s="88"/>
      <c r="G52" s="89"/>
      <c r="H52" s="90" t="s">
        <v>35</v>
      </c>
      <c r="I52" s="91">
        <v>2</v>
      </c>
      <c r="J52" s="176">
        <v>746</v>
      </c>
      <c r="K52" s="66">
        <f t="shared" si="7"/>
        <v>1492</v>
      </c>
      <c r="L52" s="28"/>
    </row>
    <row r="53" spans="1:13" ht="35.1" customHeight="1">
      <c r="B53" s="159" t="s">
        <v>54</v>
      </c>
      <c r="C53" s="191" t="s">
        <v>47</v>
      </c>
      <c r="D53" s="192"/>
      <c r="E53" s="192"/>
      <c r="F53" s="171"/>
      <c r="G53" s="172"/>
      <c r="H53" s="152" t="s">
        <v>8</v>
      </c>
      <c r="I53" s="153">
        <v>26</v>
      </c>
      <c r="J53" s="154">
        <v>154.97</v>
      </c>
      <c r="K53" s="155">
        <f t="shared" si="7"/>
        <v>4029.22</v>
      </c>
      <c r="L53" s="28"/>
    </row>
    <row r="54" spans="1:13" ht="15" customHeight="1">
      <c r="B54" s="174" t="s">
        <v>21</v>
      </c>
      <c r="C54" s="135" t="s">
        <v>42</v>
      </c>
      <c r="D54" s="136"/>
      <c r="E54" s="136"/>
      <c r="F54" s="88"/>
      <c r="G54" s="89"/>
      <c r="H54" s="90" t="s">
        <v>35</v>
      </c>
      <c r="I54" s="91">
        <v>2</v>
      </c>
      <c r="J54" s="92">
        <v>390</v>
      </c>
      <c r="K54" s="66">
        <f t="shared" si="7"/>
        <v>780</v>
      </c>
      <c r="L54" s="28"/>
    </row>
    <row r="55" spans="1:13" ht="15" customHeight="1">
      <c r="B55" s="134">
        <v>369</v>
      </c>
      <c r="C55" s="195" t="s">
        <v>41</v>
      </c>
      <c r="D55" s="196"/>
      <c r="E55" s="196"/>
      <c r="F55" s="83"/>
      <c r="G55" s="84"/>
      <c r="H55" s="69" t="s">
        <v>5</v>
      </c>
      <c r="I55" s="93">
        <v>16.908999999999999</v>
      </c>
      <c r="J55" s="94">
        <v>59.98</v>
      </c>
      <c r="K55" s="66">
        <f t="shared" ref="K55" si="8">I55*J55</f>
        <v>1014.2018199999999</v>
      </c>
      <c r="L55" s="28"/>
    </row>
    <row r="56" spans="1:13" ht="12.75">
      <c r="B56" s="59"/>
      <c r="C56" s="60" t="s">
        <v>1</v>
      </c>
      <c r="D56" s="53"/>
      <c r="E56" s="53"/>
      <c r="F56" s="54"/>
      <c r="G56" s="55"/>
      <c r="H56" s="61"/>
      <c r="I56" s="62"/>
      <c r="J56" s="63"/>
      <c r="K56" s="64">
        <f>ROUND(SUM(K49:K55),2)</f>
        <v>12718.42</v>
      </c>
      <c r="L56" s="28"/>
      <c r="M56" s="29"/>
    </row>
    <row r="57" spans="1:13" ht="12.75">
      <c r="B57" s="95"/>
      <c r="C57" s="31"/>
      <c r="D57" s="58"/>
      <c r="E57" s="58"/>
      <c r="F57" s="73"/>
      <c r="G57" s="74"/>
      <c r="H57" s="61"/>
      <c r="I57" s="62"/>
      <c r="J57" s="63"/>
      <c r="K57" s="64"/>
      <c r="M57" s="28"/>
    </row>
    <row r="58" spans="1:13" ht="13.5" customHeight="1">
      <c r="B58" s="65">
        <v>9</v>
      </c>
      <c r="C58" s="96" t="s">
        <v>17</v>
      </c>
      <c r="D58" s="26"/>
      <c r="E58" s="26"/>
      <c r="F58" s="26"/>
      <c r="G58" s="26"/>
      <c r="H58" s="97"/>
      <c r="I58" s="93"/>
      <c r="J58" s="98"/>
      <c r="K58" s="99"/>
      <c r="L58" s="6"/>
    </row>
    <row r="59" spans="1:13">
      <c r="B59" s="57"/>
      <c r="C59" s="68"/>
      <c r="D59" s="24"/>
      <c r="E59" s="24"/>
      <c r="F59" s="24"/>
      <c r="G59" s="24"/>
      <c r="H59" s="69"/>
      <c r="I59" s="70"/>
      <c r="J59" s="71"/>
      <c r="K59" s="66"/>
      <c r="L59" s="6"/>
      <c r="M59" s="6"/>
    </row>
    <row r="60" spans="1:13">
      <c r="A60" s="20"/>
      <c r="B60" s="65" t="s">
        <v>61</v>
      </c>
      <c r="C60" s="189" t="s">
        <v>13</v>
      </c>
      <c r="D60" s="189"/>
      <c r="E60" s="189"/>
      <c r="F60" s="189"/>
      <c r="G60" s="190"/>
      <c r="H60" s="61"/>
      <c r="I60" s="62"/>
      <c r="J60" s="62"/>
      <c r="K60" s="66"/>
    </row>
    <row r="61" spans="1:13">
      <c r="A61" s="20"/>
      <c r="B61" s="67">
        <v>84191</v>
      </c>
      <c r="C61" s="187" t="s">
        <v>20</v>
      </c>
      <c r="D61" s="188"/>
      <c r="E61" s="188"/>
      <c r="F61" s="188"/>
      <c r="G61" s="194"/>
      <c r="H61" s="69" t="s">
        <v>4</v>
      </c>
      <c r="I61" s="70">
        <v>658.03</v>
      </c>
      <c r="J61" s="71">
        <v>48.29</v>
      </c>
      <c r="K61" s="66">
        <f t="shared" ref="K61" si="9">I61*J61</f>
        <v>31776.268699999997</v>
      </c>
    </row>
    <row r="62" spans="1:13" ht="12.75">
      <c r="B62" s="100"/>
      <c r="C62" s="31" t="s">
        <v>1</v>
      </c>
      <c r="D62" s="58"/>
      <c r="E62" s="58"/>
      <c r="F62" s="73"/>
      <c r="G62" s="74"/>
      <c r="H62" s="61"/>
      <c r="I62" s="62"/>
      <c r="J62" s="63"/>
      <c r="K62" s="64">
        <f>ROUND(SUM(K61:K61),2)</f>
        <v>31776.27</v>
      </c>
      <c r="M62" s="29"/>
    </row>
    <row r="63" spans="1:13">
      <c r="B63" s="57"/>
      <c r="C63" s="68"/>
      <c r="D63" s="24"/>
      <c r="E63" s="24"/>
      <c r="F63" s="24"/>
      <c r="G63" s="24"/>
      <c r="H63" s="69"/>
      <c r="I63" s="70"/>
      <c r="J63" s="71"/>
      <c r="K63" s="66"/>
    </row>
    <row r="64" spans="1:13">
      <c r="B64" s="65" t="s">
        <v>62</v>
      </c>
      <c r="C64" s="189" t="s">
        <v>6</v>
      </c>
      <c r="D64" s="189"/>
      <c r="E64" s="189"/>
      <c r="F64" s="189"/>
      <c r="G64" s="190"/>
      <c r="H64" s="61"/>
      <c r="I64" s="62"/>
      <c r="J64" s="62"/>
      <c r="K64" s="66"/>
    </row>
    <row r="65" spans="2:13">
      <c r="B65" s="67">
        <v>73631</v>
      </c>
      <c r="C65" s="68" t="s">
        <v>32</v>
      </c>
      <c r="D65" s="24"/>
      <c r="E65" s="24"/>
      <c r="F65" s="24"/>
      <c r="G65" s="25"/>
      <c r="H65" s="69" t="s">
        <v>4</v>
      </c>
      <c r="I65" s="70">
        <v>55.48</v>
      </c>
      <c r="J65" s="71">
        <v>210.92</v>
      </c>
      <c r="K65" s="66">
        <f t="shared" ref="K65" si="10">I65*J65</f>
        <v>11701.841599999998</v>
      </c>
      <c r="L65" s="28"/>
    </row>
    <row r="66" spans="2:13" ht="12.75">
      <c r="B66" s="100"/>
      <c r="C66" s="31" t="s">
        <v>1</v>
      </c>
      <c r="D66" s="58"/>
      <c r="E66" s="58"/>
      <c r="F66" s="73"/>
      <c r="G66" s="74"/>
      <c r="H66" s="61"/>
      <c r="I66" s="62"/>
      <c r="J66" s="63"/>
      <c r="K66" s="64">
        <f>ROUND(SUM(K65:K65),2)</f>
        <v>11701.84</v>
      </c>
      <c r="M66" s="29"/>
    </row>
    <row r="67" spans="2:13">
      <c r="B67" s="57"/>
      <c r="C67" s="68"/>
      <c r="D67" s="24"/>
      <c r="E67" s="24"/>
      <c r="F67" s="24"/>
      <c r="G67" s="24"/>
      <c r="H67" s="69"/>
      <c r="I67" s="70"/>
      <c r="J67" s="71"/>
      <c r="K67" s="66"/>
    </row>
    <row r="68" spans="2:13" ht="19.5" customHeight="1">
      <c r="B68" s="51">
        <v>10</v>
      </c>
      <c r="C68" s="101" t="s">
        <v>31</v>
      </c>
      <c r="D68" s="53"/>
      <c r="E68" s="53"/>
      <c r="F68" s="102"/>
      <c r="G68" s="54"/>
      <c r="H68" s="103"/>
      <c r="I68" s="104"/>
      <c r="J68" s="105"/>
      <c r="K68" s="64">
        <f>SUM(K14,K17,K21,K26,K33,K37,K42,K46,K56,K62,K66)</f>
        <v>100594.1176</v>
      </c>
      <c r="M68" s="30"/>
    </row>
    <row r="69" spans="2:13">
      <c r="B69" s="106"/>
      <c r="C69" s="19"/>
      <c r="D69" s="19"/>
      <c r="E69" s="19"/>
      <c r="F69" s="107"/>
      <c r="G69" s="107"/>
      <c r="H69" s="106"/>
      <c r="I69" s="19"/>
      <c r="J69" s="108"/>
      <c r="K69" s="108"/>
    </row>
    <row r="70" spans="2:13" ht="15">
      <c r="B70" s="57"/>
      <c r="C70" s="27" t="s">
        <v>66</v>
      </c>
      <c r="D70" s="109"/>
      <c r="E70" s="109"/>
      <c r="F70" s="110"/>
      <c r="G70" s="111"/>
      <c r="H70" s="112"/>
      <c r="I70" s="112"/>
      <c r="J70" s="112"/>
      <c r="K70" s="113">
        <f>K68*0.2642</f>
        <v>26576.965869919997</v>
      </c>
    </row>
    <row r="71" spans="2:13" ht="12.75">
      <c r="B71" s="114"/>
      <c r="C71" s="79"/>
      <c r="D71" s="80"/>
      <c r="E71" s="80"/>
      <c r="F71" s="115"/>
      <c r="G71" s="115"/>
      <c r="H71" s="114"/>
      <c r="I71" s="80"/>
      <c r="J71" s="40"/>
      <c r="K71" s="116"/>
    </row>
    <row r="72" spans="2:13" ht="12.75">
      <c r="B72" s="117"/>
      <c r="C72" s="31" t="s">
        <v>3</v>
      </c>
      <c r="D72" s="58"/>
      <c r="E72" s="58"/>
      <c r="F72" s="73"/>
      <c r="G72" s="73"/>
      <c r="H72" s="118"/>
      <c r="I72" s="58"/>
      <c r="J72" s="119"/>
      <c r="K72" s="120">
        <f>SUM(K68+K70)+0.01</f>
        <v>127171.09346991999</v>
      </c>
    </row>
    <row r="73" spans="2:13">
      <c r="B73" s="121"/>
      <c r="C73" s="122"/>
      <c r="D73" s="122"/>
      <c r="E73" s="122"/>
      <c r="F73" s="123"/>
      <c r="G73" s="123"/>
      <c r="H73" s="121"/>
      <c r="I73" s="19"/>
      <c r="J73" s="108"/>
      <c r="K73" s="108"/>
    </row>
    <row r="74" spans="2:13" ht="12.75">
      <c r="B74" s="121"/>
      <c r="C74" s="122"/>
      <c r="D74" s="122"/>
      <c r="E74" s="122"/>
      <c r="F74" s="123"/>
      <c r="G74" s="123"/>
      <c r="H74" s="149" t="s">
        <v>67</v>
      </c>
      <c r="I74" s="19"/>
      <c r="J74" s="3"/>
      <c r="K74" s="108"/>
    </row>
    <row r="75" spans="2:13">
      <c r="B75" s="121"/>
      <c r="C75" s="122"/>
      <c r="D75" s="122"/>
      <c r="E75" s="122"/>
      <c r="F75" s="123"/>
      <c r="G75" s="123"/>
      <c r="H75" s="121"/>
      <c r="I75" s="19"/>
      <c r="J75" s="108"/>
      <c r="K75" s="108"/>
    </row>
    <row r="76" spans="2:13" ht="12.75">
      <c r="B76" s="121"/>
      <c r="C76" s="139" t="s">
        <v>43</v>
      </c>
      <c r="D76" s="140"/>
      <c r="E76" s="140"/>
      <c r="F76" s="140"/>
      <c r="G76" s="140"/>
      <c r="H76" s="140"/>
      <c r="I76" s="19"/>
      <c r="J76" s="19"/>
      <c r="K76" s="19"/>
    </row>
    <row r="77" spans="2:13" ht="12">
      <c r="B77" s="124"/>
      <c r="C77" s="137" t="s">
        <v>44</v>
      </c>
      <c r="D77" s="141"/>
      <c r="E77" s="141"/>
      <c r="F77" s="141"/>
      <c r="G77" s="141"/>
      <c r="H77" s="141"/>
      <c r="I77" s="19"/>
      <c r="J77" s="19"/>
      <c r="K77" s="19"/>
    </row>
    <row r="78" spans="2:13" ht="11.25">
      <c r="B78" s="125"/>
      <c r="C78" s="138" t="s">
        <v>45</v>
      </c>
      <c r="D78" s="142"/>
      <c r="E78" s="142"/>
      <c r="F78" s="142"/>
      <c r="G78" s="142"/>
      <c r="H78" s="142"/>
      <c r="I78" s="19"/>
      <c r="J78" s="40"/>
      <c r="K78" s="80"/>
    </row>
    <row r="79" spans="2:13" ht="27">
      <c r="B79" s="125"/>
      <c r="C79" s="126"/>
      <c r="D79" s="128"/>
      <c r="E79" s="128"/>
      <c r="F79" s="129" t="s">
        <v>33</v>
      </c>
      <c r="G79" s="115"/>
      <c r="H79" s="127"/>
      <c r="I79" s="19"/>
      <c r="K79" s="130"/>
    </row>
    <row r="80" spans="2:13">
      <c r="B80" s="121"/>
      <c r="C80" s="122"/>
      <c r="D80" s="122"/>
      <c r="E80" s="122"/>
      <c r="F80" s="131"/>
      <c r="G80" s="107"/>
      <c r="H80" s="121"/>
      <c r="I80" s="19"/>
      <c r="J80" s="132"/>
      <c r="K80" s="19"/>
    </row>
    <row r="81" spans="6:11">
      <c r="F81" s="17"/>
      <c r="G81" s="7"/>
      <c r="H81" s="18"/>
      <c r="J81" s="15"/>
      <c r="K81" s="16"/>
    </row>
  </sheetData>
  <mergeCells count="20">
    <mergeCell ref="J9:K9"/>
    <mergeCell ref="C19:G19"/>
    <mergeCell ref="B3:K3"/>
    <mergeCell ref="C11:G11"/>
    <mergeCell ref="B7:G7"/>
    <mergeCell ref="B9:I9"/>
    <mergeCell ref="C20:D20"/>
    <mergeCell ref="C64:G64"/>
    <mergeCell ref="C60:G60"/>
    <mergeCell ref="C23:G23"/>
    <mergeCell ref="C28:G28"/>
    <mergeCell ref="C35:G35"/>
    <mergeCell ref="C40:G40"/>
    <mergeCell ref="C61:G61"/>
    <mergeCell ref="C30:G30"/>
    <mergeCell ref="C55:E55"/>
    <mergeCell ref="C53:E53"/>
    <mergeCell ref="C31:E31"/>
    <mergeCell ref="C25:G25"/>
    <mergeCell ref="C36:E36"/>
  </mergeCells>
  <phoneticPr fontId="0" type="noConversion"/>
  <printOptions horizontalCentered="1"/>
  <pageMargins left="0.78740157480314965" right="0.27559055118110237" top="0.59055118110236227" bottom="0.51181102362204722" header="0.31496062992125984" footer="0.19685039370078741"/>
  <pageSetup paperSize="9" fitToHeight="5" orientation="landscape" horizontalDpi="4294967293" verticalDpi="4294967293" r:id="rId1"/>
  <headerFooter alignWithMargins="0">
    <oddFooter>MO 41.155 v01 - Proponente - Unidade Não Isolada - Urbanização e Infraestrutura - Orçamento, Cronograma, PLS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Engenharia</cp:lastModifiedBy>
  <cp:lastPrinted>2015-11-03T18:39:52Z</cp:lastPrinted>
  <dcterms:created xsi:type="dcterms:W3CDTF">1997-10-28T18:59:41Z</dcterms:created>
  <dcterms:modified xsi:type="dcterms:W3CDTF">2016-02-24T19:47:38Z</dcterms:modified>
</cp:coreProperties>
</file>